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16"/>
  <workbookPr/>
  <mc:AlternateContent xmlns:mc="http://schemas.openxmlformats.org/markup-compatibility/2006">
    <mc:Choice Requires="x15">
      <x15ac:absPath xmlns:x15ac="http://schemas.microsoft.com/office/spreadsheetml/2010/11/ac" url="D:\TempUserProfiles\NetworkService\AppData\OICE_16_974FA576_32C1D314_7D5\"/>
    </mc:Choice>
  </mc:AlternateContent>
  <xr:revisionPtr revIDLastSave="0" documentId="8_{9505031B-8656-4AD3-B090-18A038A46E31}" xr6:coauthVersionLast="45" xr6:coauthVersionMax="45" xr10:uidLastSave="{00000000-0000-0000-0000-000000000000}"/>
  <bookViews>
    <workbookView xWindow="-120" yWindow="-120" windowWidth="15600" windowHeight="11760" tabRatio="767" xr2:uid="{00000000-000D-0000-FFFF-FFFF00000000}"/>
  </bookViews>
  <sheets>
    <sheet name="Budget" sheetId="16" r:id="rId1"/>
    <sheet name="Calculators" sheetId="14" r:id="rId2"/>
    <sheet name="Reference Charts" sheetId="17" r:id="rId3"/>
  </sheets>
  <definedNames>
    <definedName name="_xlnm._FilterDatabase" localSheetId="1" hidden="1">Calculators!$D$29:$D$31</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1" i="16" l="1"/>
  <c r="K47" i="16"/>
  <c r="K72" i="16"/>
  <c r="L11" i="16"/>
  <c r="L12" i="16"/>
  <c r="L13" i="16"/>
  <c r="L14" i="16"/>
  <c r="L15" i="16"/>
  <c r="L16" i="16"/>
  <c r="L17" i="16"/>
  <c r="L18" i="16"/>
  <c r="L19" i="16"/>
  <c r="L20" i="16"/>
  <c r="L21" i="16"/>
  <c r="L22" i="16"/>
  <c r="L23" i="16"/>
  <c r="L24" i="16"/>
  <c r="L25" i="16"/>
  <c r="L26" i="16"/>
  <c r="L27" i="16"/>
  <c r="L28" i="16"/>
  <c r="L29" i="16"/>
  <c r="L30" i="16"/>
  <c r="G47" i="16"/>
  <c r="G72" i="16"/>
  <c r="H47" i="16"/>
  <c r="H72" i="16"/>
  <c r="L32" i="16"/>
  <c r="L33" i="16"/>
  <c r="L34" i="16"/>
  <c r="L35" i="16"/>
  <c r="L36" i="16"/>
  <c r="L37" i="16"/>
  <c r="L38" i="16"/>
  <c r="L39" i="16"/>
  <c r="L40" i="16"/>
  <c r="L41" i="16"/>
  <c r="L42" i="16"/>
  <c r="L43" i="16"/>
  <c r="L45" i="16"/>
  <c r="L46" i="16"/>
  <c r="F43" i="14"/>
  <c r="F42" i="14"/>
  <c r="F40" i="14"/>
  <c r="F39" i="14"/>
  <c r="J47" i="16"/>
  <c r="J72" i="16"/>
  <c r="I47" i="16"/>
  <c r="I72" i="16"/>
  <c r="J59" i="14"/>
  <c r="F41" i="14"/>
  <c r="F52" i="14"/>
  <c r="F47" i="16"/>
  <c r="F72" i="16"/>
  <c r="L53" i="16"/>
  <c r="M63" i="16"/>
  <c r="F9" i="16"/>
  <c r="F67" i="16"/>
  <c r="K9" i="16"/>
  <c r="K67" i="16"/>
  <c r="J9" i="16"/>
  <c r="I28" i="14"/>
  <c r="H59" i="14"/>
  <c r="I9" i="16"/>
  <c r="I51" i="16"/>
  <c r="H9" i="16"/>
  <c r="H51" i="16"/>
  <c r="G9" i="16"/>
  <c r="G67" i="16"/>
  <c r="D9" i="14"/>
  <c r="E69" i="16"/>
  <c r="E71" i="16"/>
  <c r="K63" i="16"/>
  <c r="K70" i="16"/>
  <c r="K73" i="16"/>
  <c r="K74" i="16"/>
  <c r="J63" i="16"/>
  <c r="J70" i="16"/>
  <c r="I63" i="16"/>
  <c r="I70" i="16"/>
  <c r="H63" i="16"/>
  <c r="H70" i="16"/>
  <c r="G63" i="16"/>
  <c r="G70" i="16"/>
  <c r="E63" i="16"/>
  <c r="E70" i="16"/>
  <c r="D14" i="14"/>
  <c r="D15" i="14"/>
  <c r="D16" i="14"/>
  <c r="D13" i="14"/>
  <c r="D12" i="14"/>
  <c r="D11" i="14"/>
  <c r="D10" i="14"/>
  <c r="J65" i="14"/>
  <c r="I65" i="14"/>
  <c r="H65" i="14"/>
  <c r="G65" i="14"/>
  <c r="F65" i="14"/>
  <c r="E65" i="14"/>
  <c r="D65" i="14"/>
  <c r="J64" i="14"/>
  <c r="I64" i="14"/>
  <c r="H64" i="14"/>
  <c r="G64" i="14"/>
  <c r="F64" i="14"/>
  <c r="E64" i="14"/>
  <c r="D64" i="14"/>
  <c r="F51" i="14"/>
  <c r="F50" i="14"/>
  <c r="F49" i="14"/>
  <c r="F48" i="14"/>
  <c r="F47" i="14"/>
  <c r="F46" i="14"/>
  <c r="F45" i="14"/>
  <c r="F44" i="14"/>
  <c r="L62" i="16"/>
  <c r="L61" i="16"/>
  <c r="L60" i="16"/>
  <c r="L58" i="16"/>
  <c r="L56" i="16"/>
  <c r="L55" i="16"/>
  <c r="L54" i="16"/>
  <c r="E47" i="16"/>
  <c r="E72" i="16"/>
  <c r="F63" i="16"/>
  <c r="F70" i="16"/>
  <c r="C26" i="14"/>
  <c r="C31" i="14"/>
  <c r="C30" i="14"/>
  <c r="F30" i="14"/>
  <c r="C29" i="14"/>
  <c r="F29" i="14"/>
  <c r="G29" i="14"/>
  <c r="J30" i="14"/>
  <c r="H73" i="16"/>
  <c r="H74" i="16"/>
  <c r="G73" i="16"/>
  <c r="G74" i="16"/>
  <c r="I73" i="16"/>
  <c r="I74" i="16"/>
  <c r="J73" i="16"/>
  <c r="J74" i="16"/>
  <c r="M47" i="16"/>
  <c r="D17" i="14"/>
  <c r="E31" i="14"/>
  <c r="F31" i="14"/>
  <c r="G30" i="14"/>
  <c r="H30" i="14"/>
  <c r="E30" i="14"/>
  <c r="H29" i="14"/>
  <c r="I30" i="14"/>
  <c r="I29" i="14"/>
  <c r="H31" i="14"/>
  <c r="J29" i="14"/>
  <c r="J31" i="14"/>
  <c r="E29" i="14"/>
  <c r="I31" i="14"/>
  <c r="G31" i="14"/>
  <c r="G51" i="16"/>
  <c r="H67" i="16"/>
  <c r="J51" i="16"/>
  <c r="J28" i="14"/>
  <c r="I59" i="14"/>
  <c r="E28" i="14"/>
  <c r="D59" i="14"/>
  <c r="J67" i="16"/>
  <c r="F51" i="16"/>
  <c r="I67" i="16"/>
  <c r="H28" i="14"/>
  <c r="G59" i="14"/>
  <c r="G28" i="14"/>
  <c r="F59" i="14"/>
  <c r="K51" i="16"/>
  <c r="F28" i="14"/>
  <c r="E59" i="14"/>
  <c r="E73" i="16"/>
  <c r="E74" i="16"/>
  <c r="E76" i="16"/>
  <c r="F69" i="16"/>
  <c r="F71" i="16"/>
  <c r="F76" i="16"/>
  <c r="G69" i="16"/>
  <c r="G71" i="16"/>
  <c r="G76" i="16"/>
  <c r="H69" i="16"/>
  <c r="H71" i="16"/>
  <c r="H76" i="16"/>
  <c r="I69" i="16"/>
  <c r="I71" i="16"/>
  <c r="I76" i="16"/>
  <c r="J69" i="16"/>
  <c r="J71" i="16"/>
  <c r="J76" i="16"/>
  <c r="K69" i="16"/>
  <c r="K71" i="16"/>
  <c r="K76" i="16"/>
  <c r="L76" i="16"/>
  <c r="L47" i="16"/>
  <c r="F73" i="16"/>
  <c r="F74" i="16"/>
  <c r="L63"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Jessie Maxwell</author>
  </authors>
  <commentList>
    <comment ref="F38" authorId="0" shapeId="0" xr:uid="{00000000-0006-0000-0100-000001000000}">
      <text>
        <r>
          <rPr>
            <b/>
            <sz val="9"/>
            <color indexed="81"/>
            <rFont val="Tahoma"/>
            <family val="2"/>
          </rPr>
          <t>The "Total Monthly $$" will automatically calculate.</t>
        </r>
        <r>
          <rPr>
            <sz val="9"/>
            <color indexed="81"/>
            <rFont val="Tahoma"/>
            <family val="2"/>
          </rPr>
          <t xml:space="preserve">
</t>
        </r>
      </text>
    </comment>
  </commentList>
</comments>
</file>

<file path=xl/sharedStrings.xml><?xml version="1.0" encoding="utf-8"?>
<sst xmlns="http://schemas.openxmlformats.org/spreadsheetml/2006/main" count="150" uniqueCount="121">
  <si>
    <t>Crisis Management Budget Tool</t>
  </si>
  <si>
    <t>START HERE</t>
  </si>
  <si>
    <r>
      <t xml:space="preserve">Current cash on hand 
</t>
    </r>
    <r>
      <rPr>
        <sz val="10"/>
        <rFont val="Arial"/>
        <family val="2"/>
      </rPr>
      <t>How much money is currently in your business's bank account include savings, grants, unspent PPP, etc.</t>
    </r>
  </si>
  <si>
    <t>Today's Date</t>
  </si>
  <si>
    <t>Costs to Reopen
(if applicable)</t>
  </si>
  <si>
    <t>TOTAL</t>
  </si>
  <si>
    <t>ESTIMATED EXPENSES</t>
  </si>
  <si>
    <t>COVID specific expenses</t>
  </si>
  <si>
    <t>Hazard pay + bonuses</t>
  </si>
  <si>
    <t>Cleaning supplies (inc hand sanitizer)</t>
  </si>
  <si>
    <t>PPE</t>
  </si>
  <si>
    <t>Other equip (thermometer, hand-washing station)</t>
  </si>
  <si>
    <t xml:space="preserve"> Direct Costs</t>
  </si>
  <si>
    <t>Food</t>
  </si>
  <si>
    <t>Payroll (Direct Costs)</t>
  </si>
  <si>
    <t>Teacher salary</t>
  </si>
  <si>
    <t>Assistant salary</t>
  </si>
  <si>
    <t>Payroll taxes &amp; benefits (inc. retirement savings) for teachers and assts</t>
  </si>
  <si>
    <t>Payroll (Overhead Costs)</t>
  </si>
  <si>
    <t>Director salary</t>
  </si>
  <si>
    <t>Assistant director salary</t>
  </si>
  <si>
    <t>Administrator/Office salary</t>
  </si>
  <si>
    <t>Owner's draw (if not part of director's salary)</t>
  </si>
  <si>
    <t>Payroll taxes &amp; benefits (inc. retirement savings) for Director/Asst Director</t>
  </si>
  <si>
    <t xml:space="preserve">Overhead costs </t>
  </si>
  <si>
    <t>Mortgage or rent</t>
  </si>
  <si>
    <t>Phone</t>
  </si>
  <si>
    <t>Internet</t>
  </si>
  <si>
    <t>Electricity</t>
  </si>
  <si>
    <t>Water/sewer</t>
  </si>
  <si>
    <t>Waste disposal (or other service if needed)</t>
  </si>
  <si>
    <t>Insurance</t>
  </si>
  <si>
    <t>Education supplies/equipment</t>
  </si>
  <si>
    <t>Office &amp; kitchen supplies/equipment</t>
  </si>
  <si>
    <t>Marketing/advertising</t>
  </si>
  <si>
    <t>License fees &amp; dues</t>
  </si>
  <si>
    <t>Transportation/mileage</t>
  </si>
  <si>
    <t>Training &amp; professional development</t>
  </si>
  <si>
    <t>Payroll service</t>
  </si>
  <si>
    <t>Accounting &amp; legal</t>
  </si>
  <si>
    <t>Repairs &amp; maintenance</t>
  </si>
  <si>
    <t>Landscaping, outdoor mainenance</t>
  </si>
  <si>
    <t>Property taxes (if applicable)</t>
  </si>
  <si>
    <t>Loan payments (if applicable)</t>
  </si>
  <si>
    <r>
      <t xml:space="preserve">Other </t>
    </r>
    <r>
      <rPr>
        <u/>
        <sz val="10"/>
        <rFont val="Arial"/>
        <family val="2"/>
      </rPr>
      <t>__________________________</t>
    </r>
  </si>
  <si>
    <t>Other __________________________</t>
  </si>
  <si>
    <t>check</t>
  </si>
  <si>
    <t>TOTAL EXPENSES</t>
  </si>
  <si>
    <t>Month</t>
  </si>
  <si>
    <t>Reopening
(if applicable)</t>
  </si>
  <si>
    <t>ESTIMATED REVENUES</t>
  </si>
  <si>
    <t>Child care tuition</t>
  </si>
  <si>
    <t>After school tuition</t>
  </si>
  <si>
    <t>Part-time tuition</t>
  </si>
  <si>
    <t>Parent/registration fees</t>
  </si>
  <si>
    <t>Late payment &amp; late pick-up fees</t>
  </si>
  <si>
    <t>Food program revenue</t>
  </si>
  <si>
    <t>Activity fees</t>
  </si>
  <si>
    <t>Grant</t>
  </si>
  <si>
    <t>Other Funding _________________________</t>
  </si>
  <si>
    <t>TOTAL REVENUE</t>
  </si>
  <si>
    <r>
      <t xml:space="preserve">Beginning Cash Balance
</t>
    </r>
    <r>
      <rPr>
        <sz val="10"/>
        <rFont val="Arial"/>
        <family val="2"/>
      </rPr>
      <t>Include savings, grants, unspent PPP, etc.</t>
    </r>
  </si>
  <si>
    <t>Total Revenue</t>
  </si>
  <si>
    <r>
      <t xml:space="preserve">Cash Available </t>
    </r>
    <r>
      <rPr>
        <sz val="10"/>
        <rFont val="Arial"/>
        <family val="2"/>
      </rPr>
      <t>(Beginning Cash Balance + Total Revenue)</t>
    </r>
  </si>
  <si>
    <t>Total Expenses</t>
  </si>
  <si>
    <r>
      <rPr>
        <b/>
        <sz val="10"/>
        <rFont val="Arial"/>
        <family val="2"/>
      </rPr>
      <t>Net Profit</t>
    </r>
    <r>
      <rPr>
        <sz val="10"/>
        <rFont val="Arial"/>
        <family val="2"/>
      </rPr>
      <t xml:space="preserve"> (Total Revenue - Total Expenses)</t>
    </r>
  </si>
  <si>
    <r>
      <t>DO I HAVE ENOUGH $$ COMING IN TO COVER MY MONTHLY EXPENSES</t>
    </r>
    <r>
      <rPr>
        <sz val="10"/>
        <rFont val="Arial"/>
        <family val="2"/>
      </rPr>
      <t xml:space="preserve"> (Net Profit&gt;=0)</t>
    </r>
    <r>
      <rPr>
        <b/>
        <sz val="10"/>
        <rFont val="Arial"/>
        <family val="2"/>
      </rPr>
      <t>?</t>
    </r>
  </si>
  <si>
    <r>
      <rPr>
        <b/>
        <sz val="10"/>
        <rFont val="Arial"/>
        <family val="2"/>
      </rPr>
      <t xml:space="preserve">Ending Cash Balance </t>
    </r>
    <r>
      <rPr>
        <sz val="10"/>
        <rFont val="Arial"/>
        <family val="2"/>
      </rPr>
      <t xml:space="preserve">
(what is left in your bank account)</t>
    </r>
  </si>
  <si>
    <t>Calculator: Child Care Staffing by Classroom</t>
  </si>
  <si>
    <r>
      <t xml:space="preserve">You can use this tool to calculate your staffing needs based on the number of children per age group. Fill in the number of children per age group. Your total number of instructors will automatically calculate. </t>
    </r>
    <r>
      <rPr>
        <b/>
        <sz val="10"/>
        <rFont val="Arial"/>
        <family val="2"/>
      </rPr>
      <t>Remember to recalculate for each new month.</t>
    </r>
  </si>
  <si>
    <t>Star Rating</t>
  </si>
  <si>
    <t>Age</t>
  </si>
  <si>
    <t># of Children</t>
  </si>
  <si>
    <t># of Instructors</t>
  </si>
  <si>
    <t>Example (0 to 12 months)</t>
  </si>
  <si>
    <t>0 to 12 months</t>
  </si>
  <si>
    <t>1 to 2 years</t>
  </si>
  <si>
    <t>2 to 3 years</t>
  </si>
  <si>
    <t>3 to 4 years</t>
  </si>
  <si>
    <t>4 to 5 years</t>
  </si>
  <si>
    <t>5 to 6 years</t>
  </si>
  <si>
    <t>6 and older</t>
  </si>
  <si>
    <t>Total Instructors Needed</t>
  </si>
  <si>
    <t>Calculator: Enrollment Estimates</t>
  </si>
  <si>
    <t>You can use this tool to calculate expected enrollment percentages with optimistic, realistic, and pessimistic numbers to forecast how tuition, staffing needs, and all other variable costs over the next six months. The calculator assumes linear growth across the next six month.</t>
  </si>
  <si>
    <t>Current Enrollment</t>
  </si>
  <si>
    <t>Maximum Occupancy</t>
  </si>
  <si>
    <t>Current % Enrollment</t>
  </si>
  <si>
    <t>Current Enrollment/ Occupancy</t>
  </si>
  <si>
    <t>Ending Enrollment/ Occupancy</t>
  </si>
  <si>
    <t>Optimistic</t>
  </si>
  <si>
    <t>Realistic</t>
  </si>
  <si>
    <t>Pessimistic</t>
  </si>
  <si>
    <t>Calculator: Child Care Tuition by Classroom</t>
  </si>
  <si>
    <r>
      <t xml:space="preserve">You can use this tool to calculate your child care tuition income for each month. Fill in your number of classrooms, age of children, number of children, and tuition rate for that room. Your total income per room per month will automatically calculate. </t>
    </r>
    <r>
      <rPr>
        <b/>
        <sz val="10"/>
        <rFont val="Arial"/>
        <family val="2"/>
      </rPr>
      <t>Remember to recalucate for each new month.</t>
    </r>
  </si>
  <si>
    <t>Classroom Number</t>
  </si>
  <si>
    <t>Monthly Tuition Rate per Child</t>
  </si>
  <si>
    <t>Total Monthly Tuition</t>
  </si>
  <si>
    <t>Total Monthly Child Care Tuition</t>
  </si>
  <si>
    <t>Calculator: Child Care Tuition by Average Monthly Rate</t>
  </si>
  <si>
    <t xml:space="preserve">You can use this tool to calculate your child care tuition income for each month. Fill in your average monthly rate for each category and the number of children you have/expect to have. Reference the estimated enrollment numbers in the calculator above to make informed forecasts. Your total income per room per month will automatically calculate. </t>
  </si>
  <si>
    <t>Average Monthly Rate</t>
  </si>
  <si>
    <t># of Children- 100% private pay</t>
  </si>
  <si>
    <t># of Children- with subsidy</t>
  </si>
  <si>
    <t xml:space="preserve"># of Children- after school/ summer </t>
  </si>
  <si>
    <t xml:space="preserve"># of Children- part time (ages 0-5) </t>
  </si>
  <si>
    <t>Total Children</t>
  </si>
  <si>
    <t>Total Monthly Revenue</t>
  </si>
  <si>
    <t>Use the "Total Montly Revenue" for each month for your "Child Care Revenue"</t>
  </si>
  <si>
    <t>Star Ratings</t>
  </si>
  <si>
    <t>5 Star Rating</t>
  </si>
  <si>
    <t>5 Star</t>
  </si>
  <si>
    <t>Age of Children</t>
  </si>
  <si>
    <t>No. Children</t>
  </si>
  <si>
    <t>No. Staff</t>
  </si>
  <si>
    <t>Maximum Group Size</t>
  </si>
  <si>
    <t>4 Star</t>
  </si>
  <si>
    <t>3 Star</t>
  </si>
  <si>
    <t>2 Star</t>
  </si>
  <si>
    <t>1 Star</t>
  </si>
  <si>
    <t>4 Star Rating and Under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</si>
</sst>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164" formatCode="_(&quot;$&quot;* #,##0_);_(&quot;$&quot;* \(#,##0\);_(&quot;$&quot;* &quot;-&quot;??_);_(@_)"/>
    <numFmt numFmtId="165" formatCode="[$-409]mmm\-yy;@"/>
  </numFmts>
  <fonts count="21">
    <font>
      <sz val="10"/>
      <name val="Arial"/>
    </font>
    <font>
      <b/>
      <sz val="10"/>
      <name val="Arial"/>
    </font>
    <font>
      <sz val="10"/>
      <name val="Arial"/>
      <family val="2"/>
    </font>
    <font>
      <b/>
      <sz val="10"/>
      <color indexed="8"/>
      <name val="Arial"/>
      <family val="2"/>
    </font>
    <font>
      <sz val="10"/>
      <color indexed="8"/>
      <name val="Arial"/>
      <family val="2"/>
    </font>
    <font>
      <b/>
      <sz val="10"/>
      <name val="Arial"/>
      <family val="2"/>
    </font>
    <font>
      <b/>
      <sz val="8"/>
      <color indexed="8"/>
      <name val="Arial"/>
      <family val="2"/>
    </font>
    <font>
      <sz val="9"/>
      <color indexed="81"/>
      <name val="Tahoma"/>
      <family val="2"/>
    </font>
    <font>
      <b/>
      <sz val="9"/>
      <color indexed="81"/>
      <name val="Tahoma"/>
      <family val="2"/>
    </font>
    <font>
      <i/>
      <sz val="10"/>
      <name val="Arial"/>
      <family val="2"/>
    </font>
    <font>
      <sz val="14"/>
      <name val="Arial"/>
      <family val="2"/>
    </font>
    <font>
      <sz val="11"/>
      <name val="Times New Roman"/>
      <family val="1"/>
    </font>
    <font>
      <sz val="8"/>
      <name val="Arial"/>
      <family val="2"/>
    </font>
    <font>
      <u/>
      <sz val="10"/>
      <name val="Arial"/>
      <family val="2"/>
    </font>
    <font>
      <u/>
      <sz val="10"/>
      <color theme="10"/>
      <name val="Arial"/>
      <family val="2"/>
    </font>
    <font>
      <sz val="10"/>
      <color theme="0" tint="-0.249977111117893"/>
      <name val="Arial"/>
      <family val="2"/>
    </font>
    <font>
      <i/>
      <sz val="10"/>
      <color theme="0" tint="-0.249977111117893"/>
      <name val="Arial"/>
      <family val="2"/>
    </font>
    <font>
      <i/>
      <sz val="10"/>
      <color theme="0" tint="-0.34998626667073579"/>
      <name val="Arial"/>
      <family val="2"/>
    </font>
    <font>
      <sz val="11"/>
      <color rgb="FF000000"/>
      <name val="Times New Roman"/>
      <family val="1"/>
    </font>
    <font>
      <i/>
      <sz val="10"/>
      <color theme="0" tint="-0.499984740745262"/>
      <name val="Arial"/>
      <family val="2"/>
    </font>
    <font>
      <b/>
      <sz val="11"/>
      <color rgb="FF000000"/>
      <name val="Times New Roman"/>
      <family val="1"/>
    </font>
  </fonts>
  <fills count="20">
    <fill>
      <patternFill patternType="none"/>
    </fill>
    <fill>
      <patternFill patternType="gray125"/>
    </fill>
    <fill>
      <patternFill patternType="solid">
        <fgColor indexed="11"/>
        <bgColor indexed="64"/>
      </patternFill>
    </fill>
    <fill>
      <patternFill patternType="solid">
        <fgColor theme="0" tint="-4.9989318521683403E-2"/>
        <bgColor indexed="64"/>
      </patternFill>
    </fill>
    <fill>
      <patternFill patternType="solid">
        <fgColor rgb="FFFFC000"/>
        <bgColor indexed="64"/>
      </patternFill>
    </fill>
    <fill>
      <patternFill patternType="solid">
        <fgColor rgb="FF00FF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rgb="FF002060"/>
        <bgColor indexed="64"/>
      </patternFill>
    </fill>
    <fill>
      <patternFill patternType="solid">
        <fgColor theme="3" tint="0.79998168889431442"/>
        <bgColor indexed="64"/>
      </patternFill>
    </fill>
    <fill>
      <patternFill patternType="solid">
        <fgColor rgb="FFFFFFFF"/>
        <bgColor indexed="64"/>
      </patternFill>
    </fill>
    <fill>
      <patternFill patternType="solid">
        <fgColor theme="2"/>
        <bgColor indexed="64"/>
      </patternFill>
    </fill>
    <fill>
      <patternFill patternType="solid">
        <fgColor rgb="FF00B0F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FFFF99"/>
        <bgColor indexed="64"/>
      </patternFill>
    </fill>
    <fill>
      <patternFill patternType="solid">
        <fgColor theme="5" tint="0.59999389629810485"/>
        <bgColor indexed="64"/>
      </patternFill>
    </fill>
  </fills>
  <borders count="48">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s>
  <cellStyleXfs count="4">
    <xf numFmtId="0" fontId="0" fillId="0" borderId="0"/>
    <xf numFmtId="44" fontId="2" fillId="0" borderId="0" applyFont="0" applyFill="0" applyBorder="0" applyAlignment="0" applyProtection="0"/>
    <xf numFmtId="0" fontId="14" fillId="0" borderId="0" applyNumberFormat="0" applyFill="0" applyBorder="0" applyAlignment="0" applyProtection="0"/>
    <xf numFmtId="9" fontId="2" fillId="0" borderId="0" applyFont="0" applyFill="0" applyBorder="0" applyAlignment="0" applyProtection="0"/>
  </cellStyleXfs>
  <cellXfs count="213">
    <xf numFmtId="0" fontId="0" fillId="0" borderId="0" xfId="0"/>
    <xf numFmtId="0" fontId="1" fillId="0" borderId="1" xfId="0" applyFont="1" applyBorder="1"/>
    <xf numFmtId="0" fontId="4" fillId="0" borderId="0" xfId="0" applyFont="1"/>
    <xf numFmtId="0" fontId="0" fillId="0" borderId="0" xfId="0" applyFill="1" applyAlignment="1">
      <alignment horizontal="center"/>
    </xf>
    <xf numFmtId="165" fontId="6" fillId="3" borderId="2" xfId="0" applyNumberFormat="1" applyFont="1" applyFill="1" applyBorder="1" applyAlignment="1">
      <alignment horizontal="center" vertical="center"/>
    </xf>
    <xf numFmtId="0" fontId="0" fillId="0" borderId="0" xfId="0" applyAlignment="1">
      <alignment vertical="center"/>
    </xf>
    <xf numFmtId="0" fontId="5" fillId="4" borderId="0" xfId="0" applyFont="1" applyFill="1"/>
    <xf numFmtId="0" fontId="0" fillId="5" borderId="0" xfId="0" applyFill="1"/>
    <xf numFmtId="0" fontId="0" fillId="4" borderId="0" xfId="0" applyFill="1"/>
    <xf numFmtId="0" fontId="0" fillId="6" borderId="0" xfId="0" applyFill="1"/>
    <xf numFmtId="0" fontId="0" fillId="6" borderId="0" xfId="0" applyFill="1" applyAlignment="1">
      <alignment vertical="center"/>
    </xf>
    <xf numFmtId="0" fontId="0" fillId="3" borderId="0" xfId="0" applyFill="1"/>
    <xf numFmtId="0" fontId="0" fillId="3" borderId="0" xfId="0" applyFill="1" applyAlignment="1">
      <alignment vertical="center"/>
    </xf>
    <xf numFmtId="0" fontId="6" fillId="7" borderId="3" xfId="0" applyFont="1" applyFill="1" applyBorder="1" applyAlignment="1">
      <alignment horizontal="center" vertical="center" wrapText="1"/>
    </xf>
    <xf numFmtId="165" fontId="6" fillId="6" borderId="3" xfId="0" applyNumberFormat="1" applyFont="1" applyFill="1" applyBorder="1" applyAlignment="1">
      <alignment horizontal="center" vertical="center"/>
    </xf>
    <xf numFmtId="0" fontId="2" fillId="0" borderId="0" xfId="0" applyFont="1" applyAlignment="1"/>
    <xf numFmtId="0" fontId="0" fillId="0" borderId="0" xfId="0" applyAlignment="1"/>
    <xf numFmtId="0" fontId="15" fillId="0" borderId="0" xfId="0" applyFont="1" applyFill="1" applyAlignment="1">
      <alignment horizontal="right"/>
    </xf>
    <xf numFmtId="164" fontId="15" fillId="0" borderId="0" xfId="1" applyNumberFormat="1" applyFont="1" applyFill="1" applyBorder="1"/>
    <xf numFmtId="164" fontId="5" fillId="5" borderId="4" xfId="0" applyNumberFormat="1" applyFont="1" applyFill="1" applyBorder="1"/>
    <xf numFmtId="164" fontId="0" fillId="0" borderId="0" xfId="0" applyNumberFormat="1"/>
    <xf numFmtId="0" fontId="16" fillId="0" borderId="0" xfId="0" applyFont="1"/>
    <xf numFmtId="164" fontId="16" fillId="0" borderId="0" xfId="0" applyNumberFormat="1" applyFont="1"/>
    <xf numFmtId="165" fontId="6" fillId="3" borderId="7" xfId="0" applyNumberFormat="1" applyFont="1" applyFill="1" applyBorder="1" applyAlignment="1">
      <alignment horizontal="center" vertical="center"/>
    </xf>
    <xf numFmtId="0" fontId="2" fillId="3" borderId="6" xfId="0" applyFont="1" applyFill="1" applyBorder="1"/>
    <xf numFmtId="0" fontId="2" fillId="3" borderId="6" xfId="0" applyFont="1" applyFill="1" applyBorder="1" applyAlignment="1">
      <alignment vertical="center"/>
    </xf>
    <xf numFmtId="0" fontId="2" fillId="3" borderId="6" xfId="0" applyFont="1" applyFill="1" applyBorder="1" applyAlignment="1">
      <alignment vertical="center" wrapText="1"/>
    </xf>
    <xf numFmtId="0" fontId="0" fillId="3" borderId="6" xfId="0" applyFill="1" applyBorder="1" applyAlignment="1">
      <alignment horizontal="left" vertical="center"/>
    </xf>
    <xf numFmtId="0" fontId="0" fillId="3" borderId="6" xfId="0" quotePrefix="1" applyFill="1" applyBorder="1" applyAlignment="1">
      <alignment horizontal="left" vertical="center"/>
    </xf>
    <xf numFmtId="0" fontId="0" fillId="3" borderId="6" xfId="0" applyFill="1" applyBorder="1" applyAlignment="1">
      <alignment vertical="center"/>
    </xf>
    <xf numFmtId="0" fontId="5" fillId="0" borderId="0" xfId="0" applyFont="1" applyAlignment="1">
      <alignment horizontal="right" wrapText="1"/>
    </xf>
    <xf numFmtId="0" fontId="17" fillId="0" borderId="0" xfId="0" applyFont="1"/>
    <xf numFmtId="0" fontId="0" fillId="10" borderId="0" xfId="0" applyFill="1"/>
    <xf numFmtId="0" fontId="0" fillId="10" borderId="0" xfId="0" applyFill="1" applyAlignment="1">
      <alignment vertical="center"/>
    </xf>
    <xf numFmtId="0" fontId="0" fillId="0" borderId="6" xfId="0" applyBorder="1"/>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horizontal="center"/>
    </xf>
    <xf numFmtId="0" fontId="17" fillId="0" borderId="11" xfId="0" applyFont="1" applyBorder="1" applyAlignment="1">
      <alignment horizontal="center"/>
    </xf>
    <xf numFmtId="0" fontId="17" fillId="0" borderId="11" xfId="0" applyFont="1" applyBorder="1"/>
    <xf numFmtId="164" fontId="17" fillId="0" borderId="11" xfId="1" applyNumberFormat="1" applyFont="1" applyBorder="1"/>
    <xf numFmtId="0" fontId="17" fillId="0" borderId="6" xfId="0" applyFont="1" applyBorder="1" applyAlignment="1">
      <alignment horizontal="center"/>
    </xf>
    <xf numFmtId="0" fontId="17" fillId="0" borderId="6" xfId="0" applyFont="1" applyBorder="1"/>
    <xf numFmtId="164" fontId="17" fillId="0" borderId="6" xfId="1" applyNumberFormat="1" applyFont="1" applyBorder="1"/>
    <xf numFmtId="164" fontId="9" fillId="11" borderId="11" xfId="0" applyNumberFormat="1" applyFont="1" applyFill="1" applyBorder="1"/>
    <xf numFmtId="164" fontId="2" fillId="11" borderId="11" xfId="0" applyNumberFormat="1" applyFont="1" applyFill="1" applyBorder="1"/>
    <xf numFmtId="0" fontId="0" fillId="0" borderId="12" xfId="0" applyBorder="1"/>
    <xf numFmtId="164" fontId="2" fillId="11" borderId="12" xfId="0" applyNumberFormat="1" applyFont="1" applyFill="1" applyBorder="1"/>
    <xf numFmtId="164" fontId="5" fillId="0" borderId="13" xfId="0" applyNumberFormat="1" applyFont="1" applyBorder="1" applyAlignment="1">
      <alignment vertical="center"/>
    </xf>
    <xf numFmtId="0" fontId="5" fillId="0" borderId="14" xfId="0" applyFont="1" applyBorder="1" applyAlignment="1">
      <alignment horizontal="right" wrapText="1"/>
    </xf>
    <xf numFmtId="0" fontId="2" fillId="0" borderId="15" xfId="0" applyFont="1" applyBorder="1" applyAlignment="1">
      <alignment horizontal="center"/>
    </xf>
    <xf numFmtId="0" fontId="5" fillId="0" borderId="0" xfId="0" applyFont="1"/>
    <xf numFmtId="0" fontId="5" fillId="0" borderId="3" xfId="0" applyFont="1" applyBorder="1" applyAlignment="1">
      <alignment horizontal="center"/>
    </xf>
    <xf numFmtId="0" fontId="5" fillId="0" borderId="6" xfId="0" applyFont="1" applyBorder="1"/>
    <xf numFmtId="0" fontId="5" fillId="0" borderId="16" xfId="0" applyFont="1" applyBorder="1" applyAlignment="1">
      <alignment horizontal="center"/>
    </xf>
    <xf numFmtId="0" fontId="18" fillId="12" borderId="46" xfId="0" applyFont="1" applyFill="1" applyBorder="1" applyAlignment="1">
      <alignment vertical="center" wrapText="1"/>
    </xf>
    <xf numFmtId="0" fontId="2" fillId="0" borderId="0" xfId="0" applyFont="1"/>
    <xf numFmtId="0" fontId="11" fillId="12" borderId="6" xfId="0" applyFont="1" applyFill="1" applyBorder="1" applyAlignment="1">
      <alignment vertical="center" wrapText="1"/>
    </xf>
    <xf numFmtId="0" fontId="18" fillId="12" borderId="6" xfId="0" applyFont="1" applyFill="1" applyBorder="1" applyAlignment="1">
      <alignment vertical="center" wrapText="1"/>
    </xf>
    <xf numFmtId="0" fontId="11" fillId="12" borderId="47" xfId="0" applyFont="1" applyFill="1" applyBorder="1" applyAlignment="1">
      <alignment vertical="center" wrapText="1"/>
    </xf>
    <xf numFmtId="0" fontId="18" fillId="12" borderId="47" xfId="0" applyFont="1" applyFill="1" applyBorder="1" applyAlignment="1">
      <alignment vertical="center" wrapText="1"/>
    </xf>
    <xf numFmtId="0" fontId="2" fillId="0" borderId="6" xfId="0" applyFont="1" applyBorder="1"/>
    <xf numFmtId="0" fontId="0" fillId="0" borderId="0" xfId="0" applyFill="1" applyBorder="1" applyAlignment="1"/>
    <xf numFmtId="0" fontId="5" fillId="0" borderId="0" xfId="0" applyFont="1" applyFill="1" applyBorder="1" applyAlignment="1">
      <alignment horizontal="center"/>
    </xf>
    <xf numFmtId="164" fontId="17" fillId="0" borderId="0" xfId="1" applyNumberFormat="1" applyFont="1" applyFill="1" applyBorder="1"/>
    <xf numFmtId="164" fontId="17" fillId="0" borderId="0" xfId="0" applyNumberFormat="1" applyFont="1" applyFill="1" applyBorder="1"/>
    <xf numFmtId="164" fontId="2" fillId="0" borderId="0" xfId="0" applyNumberFormat="1" applyFont="1" applyFill="1" applyBorder="1"/>
    <xf numFmtId="0" fontId="17" fillId="0" borderId="0" xfId="0" applyFont="1" applyFill="1" applyBorder="1"/>
    <xf numFmtId="0" fontId="5" fillId="0" borderId="0" xfId="0" applyFont="1" applyFill="1" applyBorder="1" applyAlignment="1">
      <alignment horizontal="right" wrapText="1"/>
    </xf>
    <xf numFmtId="164" fontId="5" fillId="0" borderId="0" xfId="0" applyNumberFormat="1" applyFont="1" applyFill="1" applyBorder="1" applyAlignment="1">
      <alignment vertical="center"/>
    </xf>
    <xf numFmtId="0" fontId="0" fillId="0" borderId="0" xfId="0" applyFill="1" applyBorder="1"/>
    <xf numFmtId="0" fontId="5" fillId="0" borderId="17" xfId="0" applyFont="1" applyBorder="1" applyAlignment="1">
      <alignment horizontal="right" wrapText="1"/>
    </xf>
    <xf numFmtId="0" fontId="5" fillId="0" borderId="18" xfId="0" applyFont="1" applyBorder="1"/>
    <xf numFmtId="0" fontId="5" fillId="0" borderId="19" xfId="0" applyFont="1" applyBorder="1" applyAlignment="1">
      <alignment horizontal="center"/>
    </xf>
    <xf numFmtId="0" fontId="17" fillId="0" borderId="20" xfId="0" applyFont="1" applyBorder="1" applyAlignment="1">
      <alignment wrapText="1"/>
    </xf>
    <xf numFmtId="0" fontId="17" fillId="0" borderId="21" xfId="0" applyFont="1" applyBorder="1"/>
    <xf numFmtId="0" fontId="17" fillId="0" borderId="22" xfId="0" applyFont="1" applyBorder="1"/>
    <xf numFmtId="0" fontId="17" fillId="0" borderId="20" xfId="0" applyFont="1" applyBorder="1"/>
    <xf numFmtId="0" fontId="17" fillId="0" borderId="23" xfId="0" applyFont="1" applyBorder="1"/>
    <xf numFmtId="0" fontId="17" fillId="0" borderId="12" xfId="0" applyFont="1" applyBorder="1"/>
    <xf numFmtId="0" fontId="17" fillId="0" borderId="24" xfId="0" applyFont="1" applyBorder="1"/>
    <xf numFmtId="0" fontId="2" fillId="0" borderId="20" xfId="0" applyFont="1" applyBorder="1"/>
    <xf numFmtId="0" fontId="0" fillId="0" borderId="25" xfId="0" applyBorder="1"/>
    <xf numFmtId="0" fontId="2" fillId="0" borderId="23" xfId="0" applyFont="1" applyBorder="1"/>
    <xf numFmtId="0" fontId="2" fillId="0" borderId="18" xfId="0" applyFont="1" applyBorder="1"/>
    <xf numFmtId="0" fontId="0" fillId="0" borderId="26" xfId="0" applyBorder="1"/>
    <xf numFmtId="9" fontId="0" fillId="0" borderId="27" xfId="3" applyFont="1" applyBorder="1"/>
    <xf numFmtId="9" fontId="2" fillId="0" borderId="6" xfId="3" applyFont="1" applyBorder="1"/>
    <xf numFmtId="0" fontId="5" fillId="0" borderId="28" xfId="0" applyFont="1" applyBorder="1"/>
    <xf numFmtId="0" fontId="5" fillId="0" borderId="29" xfId="0" applyFont="1" applyBorder="1" applyAlignment="1">
      <alignment wrapText="1"/>
    </xf>
    <xf numFmtId="1" fontId="5" fillId="11" borderId="14" xfId="0" applyNumberFormat="1" applyFont="1" applyFill="1" applyBorder="1" applyAlignment="1">
      <alignment vertical="center"/>
    </xf>
    <xf numFmtId="9" fontId="2" fillId="0" borderId="12" xfId="3" applyFont="1" applyBorder="1"/>
    <xf numFmtId="1" fontId="17" fillId="0" borderId="11" xfId="0" applyNumberFormat="1" applyFont="1" applyBorder="1"/>
    <xf numFmtId="1" fontId="9" fillId="0" borderId="6" xfId="0" applyNumberFormat="1" applyFont="1" applyBorder="1"/>
    <xf numFmtId="1" fontId="17" fillId="0" borderId="12" xfId="0" applyNumberFormat="1" applyFont="1" applyBorder="1"/>
    <xf numFmtId="0" fontId="14" fillId="13" borderId="30" xfId="2" applyFill="1" applyBorder="1"/>
    <xf numFmtId="164" fontId="0" fillId="0" borderId="26" xfId="1" applyNumberFormat="1" applyFont="1" applyBorder="1"/>
    <xf numFmtId="0" fontId="14" fillId="8" borderId="20" xfId="2" applyFill="1" applyBorder="1"/>
    <xf numFmtId="164" fontId="0" fillId="0" borderId="25" xfId="1" applyNumberFormat="1" applyFont="1" applyBorder="1"/>
    <xf numFmtId="0" fontId="2" fillId="8" borderId="20" xfId="0" applyFont="1" applyFill="1" applyBorder="1"/>
    <xf numFmtId="0" fontId="0" fillId="8" borderId="20" xfId="0" applyFill="1" applyBorder="1"/>
    <xf numFmtId="0" fontId="6" fillId="7" borderId="2" xfId="0" applyFont="1" applyFill="1" applyBorder="1" applyAlignment="1">
      <alignment horizontal="center" vertical="center" wrapText="1"/>
    </xf>
    <xf numFmtId="0" fontId="2" fillId="8" borderId="23" xfId="0" applyFont="1" applyFill="1" applyBorder="1" applyAlignment="1">
      <alignment vertical="center"/>
    </xf>
    <xf numFmtId="164" fontId="5" fillId="5" borderId="24" xfId="0" applyNumberFormat="1" applyFont="1" applyFill="1" applyBorder="1"/>
    <xf numFmtId="164" fontId="5" fillId="3" borderId="13" xfId="1" applyNumberFormat="1" applyFont="1" applyFill="1" applyBorder="1" applyAlignment="1">
      <alignment horizontal="center" vertical="center"/>
    </xf>
    <xf numFmtId="0" fontId="5" fillId="2" borderId="0" xfId="0" applyFont="1" applyFill="1"/>
    <xf numFmtId="0" fontId="5" fillId="4" borderId="32" xfId="0" applyFont="1" applyFill="1" applyBorder="1" applyAlignment="1">
      <alignment horizontal="right" vertical="center"/>
    </xf>
    <xf numFmtId="0" fontId="5" fillId="5" borderId="32" xfId="0" applyFont="1" applyFill="1" applyBorder="1" applyAlignment="1">
      <alignment horizontal="right" vertical="center"/>
    </xf>
    <xf numFmtId="164" fontId="0" fillId="0" borderId="33" xfId="1" applyNumberFormat="1" applyFont="1" applyBorder="1"/>
    <xf numFmtId="0" fontId="5" fillId="3" borderId="18" xfId="0" applyFont="1" applyFill="1" applyBorder="1" applyAlignment="1">
      <alignment horizontal="left" vertical="center" wrapText="1"/>
    </xf>
    <xf numFmtId="164" fontId="17" fillId="3" borderId="31" xfId="0" applyNumberFormat="1" applyFont="1" applyFill="1" applyBorder="1"/>
    <xf numFmtId="0" fontId="5" fillId="3" borderId="20" xfId="0" applyFont="1" applyFill="1" applyBorder="1" applyAlignment="1">
      <alignment horizontal="left"/>
    </xf>
    <xf numFmtId="164" fontId="17" fillId="3" borderId="6" xfId="0" applyNumberFormat="1" applyFont="1" applyFill="1" applyBorder="1" applyAlignment="1">
      <alignment horizontal="center"/>
    </xf>
    <xf numFmtId="0" fontId="5" fillId="3" borderId="20" xfId="0" applyFont="1" applyFill="1" applyBorder="1" applyAlignment="1">
      <alignment horizontal="left" wrapText="1"/>
    </xf>
    <xf numFmtId="164" fontId="17" fillId="3" borderId="2" xfId="0" applyNumberFormat="1" applyFont="1" applyFill="1" applyBorder="1" applyAlignment="1">
      <alignment horizontal="center"/>
    </xf>
    <xf numFmtId="0" fontId="2" fillId="3" borderId="6" xfId="0" quotePrefix="1" applyFont="1" applyFill="1" applyBorder="1" applyAlignment="1">
      <alignment horizontal="left" vertical="center"/>
    </xf>
    <xf numFmtId="0" fontId="2" fillId="3" borderId="34" xfId="0" applyFont="1" applyFill="1" applyBorder="1" applyAlignment="1">
      <alignment vertical="center"/>
    </xf>
    <xf numFmtId="0" fontId="2" fillId="4" borderId="6" xfId="0" applyFont="1" applyFill="1" applyBorder="1" applyAlignment="1">
      <alignment horizontal="center" vertical="center" textRotation="90" wrapText="1"/>
    </xf>
    <xf numFmtId="0" fontId="0" fillId="14" borderId="0" xfId="0" applyFill="1" applyAlignment="1">
      <alignment horizontal="center"/>
    </xf>
    <xf numFmtId="0" fontId="0" fillId="14" borderId="0" xfId="0" applyFill="1"/>
    <xf numFmtId="0" fontId="5" fillId="14" borderId="0" xfId="0" applyFont="1" applyFill="1" applyAlignment="1">
      <alignment vertical="center" wrapText="1"/>
    </xf>
    <xf numFmtId="0" fontId="0" fillId="15" borderId="0" xfId="0" applyFill="1"/>
    <xf numFmtId="165" fontId="6" fillId="15" borderId="0" xfId="0" applyNumberFormat="1" applyFont="1" applyFill="1" applyBorder="1" applyAlignment="1">
      <alignment horizontal="center" vertical="center"/>
    </xf>
    <xf numFmtId="0" fontId="0" fillId="15" borderId="0" xfId="0" applyFill="1" applyAlignment="1">
      <alignment vertical="center"/>
    </xf>
    <xf numFmtId="0" fontId="6" fillId="15" borderId="0" xfId="0" applyFont="1" applyFill="1" applyBorder="1" applyAlignment="1">
      <alignment horizontal="center" vertical="center" wrapText="1"/>
    </xf>
    <xf numFmtId="0" fontId="2" fillId="9" borderId="6" xfId="0" applyFont="1" applyFill="1" applyBorder="1"/>
    <xf numFmtId="0" fontId="2" fillId="9" borderId="6" xfId="0" applyFont="1" applyFill="1" applyBorder="1" applyAlignment="1">
      <alignment horizontal="left" vertical="center"/>
    </xf>
    <xf numFmtId="164" fontId="17" fillId="3" borderId="31" xfId="1" applyNumberFormat="1" applyFont="1" applyFill="1" applyBorder="1"/>
    <xf numFmtId="0" fontId="2" fillId="3" borderId="35" xfId="0" applyFont="1" applyFill="1" applyBorder="1" applyAlignment="1">
      <alignment horizontal="left"/>
    </xf>
    <xf numFmtId="0" fontId="5" fillId="0" borderId="9" xfId="0" applyFont="1" applyBorder="1" applyAlignment="1">
      <alignment horizontal="center" wrapText="1"/>
    </xf>
    <xf numFmtId="0" fontId="3" fillId="16" borderId="30" xfId="0" applyFont="1" applyFill="1" applyBorder="1" applyAlignment="1">
      <alignment horizontal="center" vertical="center"/>
    </xf>
    <xf numFmtId="0" fontId="6" fillId="16" borderId="36" xfId="0" applyFont="1" applyFill="1" applyBorder="1" applyAlignment="1">
      <alignment horizontal="center" vertical="center" wrapText="1"/>
    </xf>
    <xf numFmtId="165" fontId="6" fillId="16" borderId="37" xfId="0" applyNumberFormat="1" applyFont="1" applyFill="1" applyBorder="1" applyAlignment="1">
      <alignment horizontal="center" vertical="center"/>
    </xf>
    <xf numFmtId="0" fontId="0" fillId="11" borderId="18" xfId="0" applyFill="1" applyBorder="1"/>
    <xf numFmtId="0" fontId="0" fillId="11" borderId="31" xfId="0" applyFill="1" applyBorder="1"/>
    <xf numFmtId="0" fontId="0" fillId="11" borderId="26" xfId="0" applyFill="1" applyBorder="1"/>
    <xf numFmtId="164" fontId="5" fillId="11" borderId="23" xfId="0" applyNumberFormat="1" applyFont="1" applyFill="1" applyBorder="1" applyAlignment="1">
      <alignment vertical="center"/>
    </xf>
    <xf numFmtId="164" fontId="5" fillId="11" borderId="12" xfId="0" applyNumberFormat="1" applyFont="1" applyFill="1" applyBorder="1" applyAlignment="1">
      <alignment vertical="center"/>
    </xf>
    <xf numFmtId="164" fontId="5" fillId="11" borderId="27" xfId="0" applyNumberFormat="1" applyFont="1" applyFill="1" applyBorder="1" applyAlignment="1">
      <alignment vertical="center"/>
    </xf>
    <xf numFmtId="164" fontId="19" fillId="0" borderId="38" xfId="1" applyNumberFormat="1" applyFont="1" applyBorder="1"/>
    <xf numFmtId="0" fontId="19" fillId="0" borderId="6" xfId="0" applyFont="1" applyFill="1" applyBorder="1" applyAlignment="1">
      <alignment horizontal="center" vertical="center"/>
    </xf>
    <xf numFmtId="0" fontId="19" fillId="0" borderId="25" xfId="0" applyFont="1" applyFill="1" applyBorder="1" applyAlignment="1">
      <alignment horizontal="center" vertical="center"/>
    </xf>
    <xf numFmtId="164" fontId="19" fillId="0" borderId="39" xfId="1" applyNumberFormat="1" applyFont="1" applyBorder="1"/>
    <xf numFmtId="164" fontId="19" fillId="0" borderId="40" xfId="1" applyNumberFormat="1" applyFont="1" applyBorder="1"/>
    <xf numFmtId="0" fontId="19" fillId="0" borderId="12" xfId="0" applyFont="1" applyFill="1" applyBorder="1" applyAlignment="1">
      <alignment horizontal="center" vertical="center"/>
    </xf>
    <xf numFmtId="0" fontId="19" fillId="0" borderId="27" xfId="0" applyFont="1" applyFill="1" applyBorder="1" applyAlignment="1">
      <alignment horizontal="center" vertical="center"/>
    </xf>
    <xf numFmtId="0" fontId="5" fillId="0" borderId="0" xfId="0" applyFont="1" applyAlignment="1">
      <alignment horizontal="right" vertical="center" wrapText="1"/>
    </xf>
    <xf numFmtId="0" fontId="5" fillId="0" borderId="18" xfId="0" applyFont="1" applyBorder="1" applyAlignment="1">
      <alignment vertical="center" wrapText="1"/>
    </xf>
    <xf numFmtId="0" fontId="5" fillId="0" borderId="20" xfId="0" applyFont="1" applyBorder="1" applyAlignment="1">
      <alignment vertical="center" wrapText="1"/>
    </xf>
    <xf numFmtId="0" fontId="5" fillId="0" borderId="23" xfId="0" applyFont="1" applyBorder="1" applyAlignment="1">
      <alignment vertical="center" wrapText="1"/>
    </xf>
    <xf numFmtId="0" fontId="18" fillId="0" borderId="0" xfId="0" applyFont="1" applyFill="1" applyBorder="1" applyAlignment="1">
      <alignment vertical="center" wrapText="1"/>
    </xf>
    <xf numFmtId="0" fontId="0" fillId="0" borderId="0" xfId="0" applyFill="1"/>
    <xf numFmtId="0" fontId="2" fillId="14" borderId="41" xfId="0" applyFont="1" applyFill="1" applyBorder="1" applyAlignment="1">
      <alignment horizontal="left" wrapText="1"/>
    </xf>
    <xf numFmtId="164" fontId="2" fillId="14" borderId="4" xfId="0" applyNumberFormat="1" applyFont="1" applyFill="1" applyBorder="1" applyAlignment="1">
      <alignment horizontal="center"/>
    </xf>
    <xf numFmtId="0" fontId="1" fillId="0" borderId="0" xfId="0" applyFont="1" applyBorder="1"/>
    <xf numFmtId="44" fontId="6" fillId="3" borderId="26" xfId="1" applyFont="1" applyFill="1" applyBorder="1" applyAlignment="1">
      <alignment horizontal="center" vertical="center" wrapText="1"/>
    </xf>
    <xf numFmtId="0" fontId="5" fillId="3" borderId="23" xfId="0" applyFont="1" applyFill="1" applyBorder="1" applyAlignment="1">
      <alignment horizontal="left" vertical="center" wrapText="1"/>
    </xf>
    <xf numFmtId="14" fontId="6" fillId="3" borderId="27" xfId="1" applyNumberFormat="1" applyFont="1" applyFill="1" applyBorder="1" applyAlignment="1">
      <alignment horizontal="right" vertical="center" wrapText="1"/>
    </xf>
    <xf numFmtId="44" fontId="2" fillId="3" borderId="6" xfId="1" applyFont="1" applyFill="1" applyBorder="1"/>
    <xf numFmtId="44" fontId="5" fillId="5" borderId="4" xfId="1" applyFont="1" applyFill="1" applyBorder="1"/>
    <xf numFmtId="165" fontId="5" fillId="0" borderId="9" xfId="0" applyNumberFormat="1" applyFont="1" applyBorder="1"/>
    <xf numFmtId="0" fontId="2" fillId="17" borderId="20" xfId="0" applyFont="1" applyFill="1" applyBorder="1"/>
    <xf numFmtId="0" fontId="2" fillId="18" borderId="20" xfId="0" applyFont="1" applyFill="1" applyBorder="1"/>
    <xf numFmtId="0" fontId="2" fillId="19" borderId="23" xfId="0" applyFont="1" applyFill="1" applyBorder="1"/>
    <xf numFmtId="8" fontId="2" fillId="8" borderId="31" xfId="1" applyNumberFormat="1" applyFont="1" applyFill="1" applyBorder="1"/>
    <xf numFmtId="44" fontId="2" fillId="3" borderId="6" xfId="1" applyNumberFormat="1" applyFont="1" applyFill="1" applyBorder="1"/>
    <xf numFmtId="164" fontId="2" fillId="9" borderId="6" xfId="1" applyNumberFormat="1" applyFont="1" applyFill="1" applyBorder="1"/>
    <xf numFmtId="44" fontId="2" fillId="9" borderId="6" xfId="1" applyNumberFormat="1" applyFont="1" applyFill="1" applyBorder="1"/>
    <xf numFmtId="44" fontId="2" fillId="9" borderId="6" xfId="1" applyFont="1" applyFill="1" applyBorder="1"/>
    <xf numFmtId="164" fontId="2" fillId="3" borderId="6" xfId="1" applyNumberFormat="1" applyFont="1" applyFill="1" applyBorder="1"/>
    <xf numFmtId="8" fontId="2" fillId="3" borderId="6" xfId="1" applyNumberFormat="1" applyFont="1" applyFill="1" applyBorder="1"/>
    <xf numFmtId="164" fontId="2" fillId="3" borderId="2" xfId="1" applyNumberFormat="1" applyFont="1" applyFill="1" applyBorder="1"/>
    <xf numFmtId="44" fontId="2" fillId="3" borderId="2" xfId="1" applyNumberFormat="1" applyFont="1" applyFill="1" applyBorder="1"/>
    <xf numFmtId="164" fontId="2" fillId="4" borderId="4" xfId="1" applyNumberFormat="1" applyFont="1" applyFill="1" applyBorder="1"/>
    <xf numFmtId="44" fontId="2" fillId="4" borderId="4" xfId="1" applyNumberFormat="1" applyFont="1" applyFill="1" applyBorder="1"/>
    <xf numFmtId="164" fontId="2" fillId="4" borderId="5" xfId="1" applyNumberFormat="1" applyFont="1" applyFill="1" applyBorder="1"/>
    <xf numFmtId="164" fontId="2" fillId="8" borderId="31" xfId="1" applyNumberFormat="1" applyFont="1" applyFill="1" applyBorder="1"/>
    <xf numFmtId="164" fontId="2" fillId="8" borderId="6" xfId="1" applyNumberFormat="1" applyFont="1" applyFill="1" applyBorder="1"/>
    <xf numFmtId="44" fontId="2" fillId="8" borderId="6" xfId="1" applyFont="1" applyFill="1" applyBorder="1"/>
    <xf numFmtId="164" fontId="2" fillId="8" borderId="2" xfId="1" applyNumberFormat="1" applyFont="1" applyFill="1" applyBorder="1"/>
    <xf numFmtId="44" fontId="2" fillId="8" borderId="2" xfId="1" applyFont="1" applyFill="1" applyBorder="1"/>
    <xf numFmtId="0" fontId="10" fillId="16" borderId="0" xfId="0" applyFont="1" applyFill="1" applyAlignment="1">
      <alignment horizontal="center" vertical="center"/>
    </xf>
    <xf numFmtId="0" fontId="5" fillId="15" borderId="0" xfId="0" applyFont="1" applyFill="1" applyAlignment="1">
      <alignment horizontal="center" vertical="top" wrapText="1"/>
    </xf>
    <xf numFmtId="0" fontId="5" fillId="16" borderId="0" xfId="0" applyFont="1" applyFill="1" applyAlignment="1">
      <alignment horizontal="center"/>
    </xf>
    <xf numFmtId="0" fontId="5" fillId="14" borderId="0" xfId="0" applyFont="1" applyFill="1" applyBorder="1" applyAlignment="1">
      <alignment horizontal="center" vertical="center"/>
    </xf>
    <xf numFmtId="0" fontId="0" fillId="4" borderId="6" xfId="0" applyFill="1" applyBorder="1" applyAlignment="1">
      <alignment horizontal="center" vertical="center" textRotation="90" wrapText="1"/>
    </xf>
    <xf numFmtId="0" fontId="2" fillId="4" borderId="34" xfId="0" applyFont="1" applyFill="1" applyBorder="1" applyAlignment="1">
      <alignment horizontal="center" vertical="center" textRotation="90" wrapText="1"/>
    </xf>
    <xf numFmtId="0" fontId="0" fillId="4" borderId="42" xfId="0" applyFill="1" applyBorder="1" applyAlignment="1">
      <alignment horizontal="center" vertical="center" textRotation="90" wrapText="1"/>
    </xf>
    <xf numFmtId="0" fontId="0" fillId="4" borderId="11" xfId="0" applyFill="1" applyBorder="1" applyAlignment="1">
      <alignment horizontal="center" vertical="center" textRotation="90" wrapText="1"/>
    </xf>
    <xf numFmtId="0" fontId="5" fillId="14" borderId="30" xfId="0" applyFont="1" applyFill="1" applyBorder="1" applyAlignment="1">
      <alignment horizontal="left" vertical="center" wrapText="1"/>
    </xf>
    <xf numFmtId="0" fontId="5" fillId="14" borderId="15" xfId="0" applyFont="1" applyFill="1" applyBorder="1" applyAlignment="1">
      <alignment horizontal="left" vertical="center" wrapText="1"/>
    </xf>
    <xf numFmtId="0" fontId="5" fillId="16" borderId="30" xfId="0" applyFont="1" applyFill="1" applyBorder="1" applyAlignment="1">
      <alignment horizontal="center" vertical="center"/>
    </xf>
    <xf numFmtId="0" fontId="5" fillId="16" borderId="36" xfId="0" applyFont="1" applyFill="1" applyBorder="1" applyAlignment="1">
      <alignment horizontal="center" vertical="center"/>
    </xf>
    <xf numFmtId="0" fontId="5" fillId="16" borderId="43" xfId="0" applyFont="1" applyFill="1" applyBorder="1" applyAlignment="1">
      <alignment horizontal="center" vertical="center"/>
    </xf>
    <xf numFmtId="0" fontId="5" fillId="16" borderId="15" xfId="0" applyFont="1" applyFill="1" applyBorder="1" applyAlignment="1">
      <alignment horizontal="center" vertical="center"/>
    </xf>
    <xf numFmtId="0" fontId="5" fillId="16" borderId="0" xfId="0" applyFont="1" applyFill="1" applyBorder="1" applyAlignment="1">
      <alignment horizontal="center" vertical="center"/>
    </xf>
    <xf numFmtId="0" fontId="5" fillId="16" borderId="44" xfId="0" applyFont="1" applyFill="1" applyBorder="1" applyAlignment="1">
      <alignment horizontal="center" vertical="center"/>
    </xf>
    <xf numFmtId="0" fontId="2" fillId="3" borderId="23"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0" fillId="0" borderId="38" xfId="0" applyBorder="1" applyAlignment="1">
      <alignment horizontal="left"/>
    </xf>
    <xf numFmtId="0" fontId="0" fillId="0" borderId="45" xfId="0" applyBorder="1" applyAlignment="1">
      <alignment horizontal="left"/>
    </xf>
    <xf numFmtId="0" fontId="2" fillId="0" borderId="1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3" borderId="4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0" fillId="12" borderId="6" xfId="0" applyFont="1" applyFill="1" applyBorder="1" applyAlignment="1">
      <alignment horizontal="left" vertical="center" wrapText="1"/>
    </xf>
    <xf numFmtId="0" fontId="5" fillId="0" borderId="6" xfId="0" applyFont="1" applyBorder="1" applyAlignment="1">
      <alignment horizontal="left"/>
    </xf>
  </cellXfs>
  <cellStyles count="4">
    <cellStyle name="Currency" xfId="1" builtinId="4"/>
    <cellStyle name="Hyperlink" xfId="2" builtinId="8"/>
    <cellStyle name="Normal" xfId="0" builtinId="0"/>
    <cellStyle name="Percent" xfId="3" builtinId="5"/>
  </cellStyles>
  <dxfs count="4">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S98"/>
  <sheetViews>
    <sheetView tabSelected="1" topLeftCell="C1" zoomScale="110" zoomScaleNormal="110" workbookViewId="0">
      <selection activeCell="E7" sqref="E7"/>
    </sheetView>
  </sheetViews>
  <sheetFormatPr defaultRowHeight="12.75"/>
  <cols>
    <col min="1" max="1" width="3" customWidth="1"/>
    <col min="4" max="4" width="44.85546875" style="5" customWidth="1"/>
    <col min="5" max="6" width="14.140625" customWidth="1"/>
    <col min="7" max="7" width="14.42578125" customWidth="1"/>
    <col min="8" max="8" width="15.42578125" customWidth="1"/>
    <col min="9" max="9" width="14.7109375" customWidth="1"/>
    <col min="10" max="10" width="16.140625" customWidth="1"/>
    <col min="11" max="11" width="16.28515625" customWidth="1"/>
    <col min="12" max="12" width="14.28515625" customWidth="1"/>
    <col min="13" max="13" width="12.140625" customWidth="1"/>
    <col min="14" max="14" width="15.140625" customWidth="1"/>
    <col min="15" max="15" width="15.28515625" customWidth="1"/>
    <col min="16" max="16" width="16.140625" customWidth="1"/>
  </cols>
  <sheetData>
    <row r="2" spans="2:17">
      <c r="B2" s="181" t="s">
        <v>0</v>
      </c>
      <c r="C2" s="181"/>
      <c r="D2" s="181"/>
      <c r="E2" s="181"/>
      <c r="F2" s="181"/>
      <c r="G2" s="181"/>
      <c r="H2" s="181"/>
      <c r="I2" s="181"/>
      <c r="J2" s="181"/>
      <c r="K2" s="181"/>
      <c r="L2" s="181"/>
    </row>
    <row r="3" spans="2:17">
      <c r="B3" s="181"/>
      <c r="C3" s="181"/>
      <c r="D3" s="181"/>
      <c r="E3" s="181"/>
      <c r="F3" s="181"/>
      <c r="G3" s="181"/>
      <c r="H3" s="181"/>
      <c r="I3" s="181"/>
      <c r="J3" s="181"/>
      <c r="K3" s="181"/>
      <c r="L3" s="181"/>
    </row>
    <row r="4" spans="2:17" ht="4.5" customHeight="1">
      <c r="B4" s="32"/>
      <c r="C4" s="32"/>
      <c r="D4" s="33"/>
      <c r="E4" s="32"/>
      <c r="F4" s="32"/>
      <c r="G4" s="32"/>
      <c r="H4" s="32"/>
      <c r="I4" s="32"/>
      <c r="J4" s="32"/>
      <c r="K4" s="32"/>
      <c r="L4" s="32"/>
    </row>
    <row r="5" spans="2:17" ht="13.5" thickBot="1"/>
    <row r="6" spans="2:17" ht="51">
      <c r="B6" s="182" t="s">
        <v>1</v>
      </c>
      <c r="C6" s="121"/>
      <c r="D6" s="109" t="s">
        <v>2</v>
      </c>
      <c r="E6" s="155"/>
      <c r="F6" s="122"/>
      <c r="G6" s="122"/>
      <c r="H6" s="122"/>
      <c r="I6" s="122"/>
      <c r="J6" s="122"/>
      <c r="K6" s="122"/>
      <c r="L6" s="122"/>
    </row>
    <row r="7" spans="2:17">
      <c r="B7" s="182"/>
      <c r="C7" s="121"/>
      <c r="D7" s="156" t="s">
        <v>3</v>
      </c>
      <c r="E7" s="157"/>
      <c r="F7" s="122"/>
      <c r="G7" s="122"/>
      <c r="H7" s="122"/>
      <c r="I7" s="122"/>
      <c r="J7" s="122"/>
      <c r="K7" s="122"/>
      <c r="L7" s="122"/>
    </row>
    <row r="8" spans="2:17">
      <c r="B8" s="182"/>
      <c r="C8" s="121"/>
      <c r="D8" s="123"/>
      <c r="E8" s="124"/>
      <c r="F8" s="122"/>
      <c r="G8" s="122"/>
      <c r="H8" s="122"/>
      <c r="I8" s="122"/>
      <c r="J8" s="122"/>
      <c r="K8" s="122"/>
      <c r="L8" s="122"/>
    </row>
    <row r="9" spans="2:17" ht="33.6" customHeight="1" thickBot="1">
      <c r="B9" s="9"/>
      <c r="C9" s="9"/>
      <c r="D9" s="10"/>
      <c r="E9" s="13" t="s">
        <v>4</v>
      </c>
      <c r="F9" s="14">
        <f>DATE(2020, MONTH($E$7), 1)</f>
        <v>43831</v>
      </c>
      <c r="G9" s="14">
        <f>DATE(2020, MONTH($E$7)+1, 1)</f>
        <v>43862</v>
      </c>
      <c r="H9" s="14">
        <f>DATE(2020, MONTH($E$7)+2, 1)</f>
        <v>43891</v>
      </c>
      <c r="I9" s="14">
        <f>DATE(2020, MONTH($E$7)+3, 1)</f>
        <v>43922</v>
      </c>
      <c r="J9" s="14">
        <f>DATE(2020, MONTH($E$7)+4, 1)</f>
        <v>43952</v>
      </c>
      <c r="K9" s="14">
        <f>DATE(2020, MONTH($E$7)+5, 1)</f>
        <v>43983</v>
      </c>
      <c r="L9" s="14" t="s">
        <v>5</v>
      </c>
    </row>
    <row r="10" spans="2:17" ht="13.5" thickTop="1">
      <c r="B10" s="8"/>
      <c r="C10" s="8"/>
      <c r="D10" s="6" t="s">
        <v>6</v>
      </c>
      <c r="E10" s="8"/>
      <c r="F10" s="8"/>
      <c r="G10" s="8"/>
      <c r="H10" s="8"/>
      <c r="I10" s="8"/>
      <c r="J10" s="8"/>
      <c r="K10" s="8"/>
      <c r="L10" s="8"/>
    </row>
    <row r="11" spans="2:17">
      <c r="B11" s="8"/>
      <c r="C11" s="185" t="s">
        <v>7</v>
      </c>
      <c r="D11" s="125" t="s">
        <v>8</v>
      </c>
      <c r="E11" s="166"/>
      <c r="F11" s="167"/>
      <c r="G11" s="166"/>
      <c r="H11" s="166"/>
      <c r="I11" s="166"/>
      <c r="J11" s="166"/>
      <c r="K11" s="166"/>
      <c r="L11" s="166">
        <f t="shared" ref="L11:L47" si="0">SUM(E11:K11)</f>
        <v>0</v>
      </c>
    </row>
    <row r="12" spans="2:17">
      <c r="B12" s="8"/>
      <c r="C12" s="185"/>
      <c r="D12" s="126" t="s">
        <v>9</v>
      </c>
      <c r="E12" s="166"/>
      <c r="F12" s="167"/>
      <c r="G12" s="166"/>
      <c r="H12" s="166"/>
      <c r="I12" s="166"/>
      <c r="J12" s="166"/>
      <c r="K12" s="166"/>
      <c r="L12" s="166">
        <f t="shared" si="0"/>
        <v>0</v>
      </c>
      <c r="N12" s="15"/>
      <c r="O12" s="16"/>
      <c r="P12" s="16"/>
      <c r="Q12" s="16"/>
    </row>
    <row r="13" spans="2:17">
      <c r="B13" s="8"/>
      <c r="C13" s="185"/>
      <c r="D13" s="126" t="s">
        <v>10</v>
      </c>
      <c r="E13" s="166"/>
      <c r="F13" s="167"/>
      <c r="G13" s="166"/>
      <c r="H13" s="166"/>
      <c r="I13" s="166"/>
      <c r="J13" s="166"/>
      <c r="K13" s="166"/>
      <c r="L13" s="166">
        <f t="shared" si="0"/>
        <v>0</v>
      </c>
    </row>
    <row r="14" spans="2:17">
      <c r="B14" s="8"/>
      <c r="C14" s="185"/>
      <c r="D14" s="126" t="s">
        <v>11</v>
      </c>
      <c r="E14" s="166"/>
      <c r="F14" s="167"/>
      <c r="G14" s="168"/>
      <c r="H14" s="168"/>
      <c r="I14" s="168"/>
      <c r="J14" s="168"/>
      <c r="K14" s="168"/>
      <c r="L14" s="166">
        <f t="shared" si="0"/>
        <v>0</v>
      </c>
    </row>
    <row r="15" spans="2:17" ht="41.45" customHeight="1">
      <c r="B15" s="8"/>
      <c r="C15" s="117" t="s">
        <v>12</v>
      </c>
      <c r="D15" s="25" t="s">
        <v>13</v>
      </c>
      <c r="E15" s="169"/>
      <c r="F15" s="165"/>
      <c r="G15" s="170"/>
      <c r="H15" s="170"/>
      <c r="I15" s="170"/>
      <c r="J15" s="170"/>
      <c r="K15" s="170"/>
      <c r="L15" s="169">
        <f>SUM(E15:K15)</f>
        <v>0</v>
      </c>
    </row>
    <row r="16" spans="2:17" ht="13.15" customHeight="1">
      <c r="B16" s="8"/>
      <c r="C16" s="186" t="s">
        <v>14</v>
      </c>
      <c r="D16" s="24" t="s">
        <v>15</v>
      </c>
      <c r="E16" s="169"/>
      <c r="F16" s="165"/>
      <c r="G16" s="170"/>
      <c r="H16" s="170"/>
      <c r="I16" s="170"/>
      <c r="J16" s="170"/>
      <c r="K16" s="170"/>
      <c r="L16" s="169">
        <f t="shared" si="0"/>
        <v>0</v>
      </c>
    </row>
    <row r="17" spans="2:12">
      <c r="B17" s="8"/>
      <c r="C17" s="187"/>
      <c r="D17" s="24" t="s">
        <v>16</v>
      </c>
      <c r="E17" s="169"/>
      <c r="F17" s="165"/>
      <c r="G17" s="158"/>
      <c r="H17" s="158"/>
      <c r="I17" s="158"/>
      <c r="J17" s="158"/>
      <c r="K17" s="158"/>
      <c r="L17" s="169">
        <f t="shared" si="0"/>
        <v>0</v>
      </c>
    </row>
    <row r="18" spans="2:12" ht="25.5">
      <c r="B18" s="8"/>
      <c r="C18" s="188"/>
      <c r="D18" s="26" t="s">
        <v>17</v>
      </c>
      <c r="E18" s="169"/>
      <c r="F18" s="165"/>
      <c r="G18" s="170"/>
      <c r="H18" s="170"/>
      <c r="I18" s="170"/>
      <c r="J18" s="170"/>
      <c r="K18" s="170"/>
      <c r="L18" s="169">
        <f>SUM(E18:K18)</f>
        <v>0</v>
      </c>
    </row>
    <row r="19" spans="2:12">
      <c r="B19" s="8"/>
      <c r="C19" s="186" t="s">
        <v>18</v>
      </c>
      <c r="D19" s="25" t="s">
        <v>19</v>
      </c>
      <c r="E19" s="169"/>
      <c r="F19" s="165"/>
      <c r="G19" s="158"/>
      <c r="H19" s="158"/>
      <c r="I19" s="158"/>
      <c r="J19" s="158"/>
      <c r="K19" s="158"/>
      <c r="L19" s="169">
        <f t="shared" si="0"/>
        <v>0</v>
      </c>
    </row>
    <row r="20" spans="2:12">
      <c r="B20" s="8"/>
      <c r="C20" s="187"/>
      <c r="D20" s="25" t="s">
        <v>20</v>
      </c>
      <c r="E20" s="169"/>
      <c r="F20" s="165"/>
      <c r="G20" s="158"/>
      <c r="H20" s="158"/>
      <c r="I20" s="158"/>
      <c r="J20" s="158"/>
      <c r="K20" s="158"/>
      <c r="L20" s="169">
        <f t="shared" si="0"/>
        <v>0</v>
      </c>
    </row>
    <row r="21" spans="2:12">
      <c r="B21" s="8"/>
      <c r="C21" s="187"/>
      <c r="D21" s="25" t="s">
        <v>21</v>
      </c>
      <c r="E21" s="169"/>
      <c r="F21" s="165"/>
      <c r="G21" s="158"/>
      <c r="H21" s="158"/>
      <c r="I21" s="158"/>
      <c r="J21" s="158"/>
      <c r="K21" s="158"/>
      <c r="L21" s="169">
        <f t="shared" si="0"/>
        <v>0</v>
      </c>
    </row>
    <row r="22" spans="2:12">
      <c r="B22" s="8"/>
      <c r="C22" s="187"/>
      <c r="D22" s="25" t="s">
        <v>22</v>
      </c>
      <c r="E22" s="169"/>
      <c r="F22" s="165"/>
      <c r="G22" s="158"/>
      <c r="H22" s="158"/>
      <c r="I22" s="158"/>
      <c r="J22" s="158"/>
      <c r="K22" s="158"/>
      <c r="L22" s="169">
        <f t="shared" si="0"/>
        <v>0</v>
      </c>
    </row>
    <row r="23" spans="2:12" ht="25.5">
      <c r="B23" s="8"/>
      <c r="C23" s="188"/>
      <c r="D23" s="26" t="s">
        <v>23</v>
      </c>
      <c r="E23" s="169"/>
      <c r="F23" s="165"/>
      <c r="G23" s="158"/>
      <c r="H23" s="158"/>
      <c r="I23" s="158"/>
      <c r="J23" s="158"/>
      <c r="K23" s="158"/>
      <c r="L23" s="169">
        <f t="shared" si="0"/>
        <v>0</v>
      </c>
    </row>
    <row r="24" spans="2:12">
      <c r="B24" s="8"/>
      <c r="C24" s="185" t="s">
        <v>24</v>
      </c>
      <c r="D24" s="25" t="s">
        <v>25</v>
      </c>
      <c r="E24" s="169"/>
      <c r="F24" s="165"/>
      <c r="G24" s="158"/>
      <c r="H24" s="158"/>
      <c r="I24" s="158"/>
      <c r="J24" s="158"/>
      <c r="K24" s="158"/>
      <c r="L24" s="169">
        <f t="shared" si="0"/>
        <v>0</v>
      </c>
    </row>
    <row r="25" spans="2:12">
      <c r="B25" s="8"/>
      <c r="C25" s="185"/>
      <c r="D25" s="25" t="s">
        <v>26</v>
      </c>
      <c r="E25" s="169"/>
      <c r="F25" s="165"/>
      <c r="G25" s="158"/>
      <c r="H25" s="158"/>
      <c r="I25" s="158"/>
      <c r="J25" s="158"/>
      <c r="K25" s="158"/>
      <c r="L25" s="169">
        <f t="shared" si="0"/>
        <v>0</v>
      </c>
    </row>
    <row r="26" spans="2:12">
      <c r="B26" s="8"/>
      <c r="C26" s="185"/>
      <c r="D26" s="25" t="s">
        <v>27</v>
      </c>
      <c r="E26" s="169"/>
      <c r="F26" s="165"/>
      <c r="G26" s="158"/>
      <c r="H26" s="158"/>
      <c r="I26" s="158"/>
      <c r="J26" s="158"/>
      <c r="K26" s="158"/>
      <c r="L26" s="169">
        <f t="shared" si="0"/>
        <v>0</v>
      </c>
    </row>
    <row r="27" spans="2:12">
      <c r="B27" s="8"/>
      <c r="C27" s="185"/>
      <c r="D27" s="25" t="s">
        <v>28</v>
      </c>
      <c r="E27" s="169"/>
      <c r="F27" s="165"/>
      <c r="G27" s="158"/>
      <c r="H27" s="158"/>
      <c r="I27" s="158"/>
      <c r="J27" s="158"/>
      <c r="K27" s="158"/>
      <c r="L27" s="169">
        <f t="shared" si="0"/>
        <v>0</v>
      </c>
    </row>
    <row r="28" spans="2:12">
      <c r="B28" s="8"/>
      <c r="C28" s="185"/>
      <c r="D28" s="25" t="s">
        <v>29</v>
      </c>
      <c r="E28" s="169"/>
      <c r="F28" s="165"/>
      <c r="G28" s="158"/>
      <c r="H28" s="158"/>
      <c r="I28" s="158"/>
      <c r="J28" s="158"/>
      <c r="K28" s="158"/>
      <c r="L28" s="169">
        <f t="shared" si="0"/>
        <v>0</v>
      </c>
    </row>
    <row r="29" spans="2:12">
      <c r="B29" s="8"/>
      <c r="C29" s="185"/>
      <c r="D29" s="25" t="s">
        <v>30</v>
      </c>
      <c r="E29" s="169"/>
      <c r="F29" s="165"/>
      <c r="G29" s="158"/>
      <c r="H29" s="158"/>
      <c r="I29" s="158"/>
      <c r="J29" s="158"/>
      <c r="K29" s="158"/>
      <c r="L29" s="169">
        <f t="shared" si="0"/>
        <v>0</v>
      </c>
    </row>
    <row r="30" spans="2:12">
      <c r="B30" s="8"/>
      <c r="C30" s="185"/>
      <c r="D30" s="24" t="s">
        <v>31</v>
      </c>
      <c r="E30" s="169"/>
      <c r="F30" s="165"/>
      <c r="G30" s="158"/>
      <c r="H30" s="158"/>
      <c r="I30" s="158"/>
      <c r="J30" s="158"/>
      <c r="K30" s="158"/>
      <c r="L30" s="169">
        <f t="shared" si="0"/>
        <v>0</v>
      </c>
    </row>
    <row r="31" spans="2:12">
      <c r="B31" s="8"/>
      <c r="C31" s="185"/>
      <c r="D31" s="27" t="s">
        <v>32</v>
      </c>
      <c r="E31" s="169"/>
      <c r="F31" s="165"/>
      <c r="G31" s="158"/>
      <c r="H31" s="158"/>
      <c r="I31" s="158"/>
      <c r="J31" s="158"/>
      <c r="K31" s="158"/>
      <c r="L31" s="169">
        <f t="shared" si="0"/>
        <v>0</v>
      </c>
    </row>
    <row r="32" spans="2:12">
      <c r="B32" s="8"/>
      <c r="C32" s="185"/>
      <c r="D32" s="115" t="s">
        <v>33</v>
      </c>
      <c r="E32" s="169"/>
      <c r="F32" s="165"/>
      <c r="G32" s="158"/>
      <c r="H32" s="158"/>
      <c r="I32" s="158"/>
      <c r="J32" s="158"/>
      <c r="K32" s="158"/>
      <c r="L32" s="169">
        <f t="shared" si="0"/>
        <v>0</v>
      </c>
    </row>
    <row r="33" spans="2:13">
      <c r="B33" s="8"/>
      <c r="C33" s="185"/>
      <c r="D33" s="29" t="s">
        <v>34</v>
      </c>
      <c r="E33" s="169"/>
      <c r="F33" s="165"/>
      <c r="G33" s="158"/>
      <c r="H33" s="158"/>
      <c r="I33" s="158"/>
      <c r="J33" s="158"/>
      <c r="K33" s="158"/>
      <c r="L33" s="169">
        <f t="shared" si="0"/>
        <v>0</v>
      </c>
    </row>
    <row r="34" spans="2:13">
      <c r="B34" s="8"/>
      <c r="C34" s="185"/>
      <c r="D34" s="29" t="s">
        <v>35</v>
      </c>
      <c r="E34" s="169"/>
      <c r="F34" s="165"/>
      <c r="G34" s="158"/>
      <c r="H34" s="158"/>
      <c r="I34" s="158"/>
      <c r="J34" s="158"/>
      <c r="K34" s="158"/>
      <c r="L34" s="169">
        <f t="shared" si="0"/>
        <v>0</v>
      </c>
    </row>
    <row r="35" spans="2:13">
      <c r="B35" s="8"/>
      <c r="C35" s="185"/>
      <c r="D35" s="29" t="s">
        <v>36</v>
      </c>
      <c r="E35" s="169"/>
      <c r="F35" s="165"/>
      <c r="G35" s="158"/>
      <c r="H35" s="158"/>
      <c r="I35" s="158"/>
      <c r="J35" s="158"/>
      <c r="K35" s="158"/>
      <c r="L35" s="169">
        <f t="shared" si="0"/>
        <v>0</v>
      </c>
    </row>
    <row r="36" spans="2:13">
      <c r="B36" s="8"/>
      <c r="C36" s="185"/>
      <c r="D36" s="29" t="s">
        <v>37</v>
      </c>
      <c r="E36" s="169"/>
      <c r="F36" s="165"/>
      <c r="G36" s="158"/>
      <c r="H36" s="158"/>
      <c r="I36" s="158"/>
      <c r="J36" s="158"/>
      <c r="K36" s="158"/>
      <c r="L36" s="169">
        <f t="shared" si="0"/>
        <v>0</v>
      </c>
    </row>
    <row r="37" spans="2:13">
      <c r="B37" s="8"/>
      <c r="C37" s="185"/>
      <c r="D37" s="25" t="s">
        <v>38</v>
      </c>
      <c r="E37" s="169"/>
      <c r="F37" s="165"/>
      <c r="G37" s="158"/>
      <c r="H37" s="158"/>
      <c r="I37" s="158"/>
      <c r="J37" s="158"/>
      <c r="K37" s="158"/>
      <c r="L37" s="169">
        <f t="shared" si="0"/>
        <v>0</v>
      </c>
    </row>
    <row r="38" spans="2:13">
      <c r="B38" s="8"/>
      <c r="C38" s="185"/>
      <c r="D38" s="28" t="s">
        <v>39</v>
      </c>
      <c r="E38" s="169"/>
      <c r="F38" s="165"/>
      <c r="G38" s="158"/>
      <c r="H38" s="158"/>
      <c r="I38" s="158"/>
      <c r="J38" s="158"/>
      <c r="K38" s="158"/>
      <c r="L38" s="169">
        <f t="shared" si="0"/>
        <v>0</v>
      </c>
    </row>
    <row r="39" spans="2:13">
      <c r="B39" s="8"/>
      <c r="C39" s="185"/>
      <c r="D39" s="25" t="s">
        <v>40</v>
      </c>
      <c r="E39" s="169"/>
      <c r="F39" s="165"/>
      <c r="G39" s="158"/>
      <c r="H39" s="158"/>
      <c r="I39" s="158"/>
      <c r="J39" s="158"/>
      <c r="K39" s="158"/>
      <c r="L39" s="169">
        <f t="shared" si="0"/>
        <v>0</v>
      </c>
    </row>
    <row r="40" spans="2:13">
      <c r="B40" s="8"/>
      <c r="C40" s="185"/>
      <c r="D40" s="25" t="s">
        <v>41</v>
      </c>
      <c r="E40" s="169"/>
      <c r="F40" s="165"/>
      <c r="G40" s="158"/>
      <c r="H40" s="158"/>
      <c r="I40" s="158"/>
      <c r="J40" s="158"/>
      <c r="K40" s="158"/>
      <c r="L40" s="169">
        <f t="shared" si="0"/>
        <v>0</v>
      </c>
    </row>
    <row r="41" spans="2:13">
      <c r="B41" s="8"/>
      <c r="C41" s="185"/>
      <c r="D41" s="25" t="s">
        <v>42</v>
      </c>
      <c r="E41" s="169"/>
      <c r="F41" s="165"/>
      <c r="G41" s="158"/>
      <c r="H41" s="158"/>
      <c r="I41" s="158"/>
      <c r="J41" s="158"/>
      <c r="K41" s="158"/>
      <c r="L41" s="169">
        <f t="shared" si="0"/>
        <v>0</v>
      </c>
    </row>
    <row r="42" spans="2:13">
      <c r="B42" s="8"/>
      <c r="C42" s="185"/>
      <c r="D42" s="25" t="s">
        <v>43</v>
      </c>
      <c r="E42" s="169"/>
      <c r="F42" s="165"/>
      <c r="G42" s="158"/>
      <c r="H42" s="158"/>
      <c r="I42" s="158"/>
      <c r="J42" s="158"/>
      <c r="K42" s="158"/>
      <c r="L42" s="169">
        <f t="shared" si="0"/>
        <v>0</v>
      </c>
    </row>
    <row r="43" spans="2:13">
      <c r="B43" s="8"/>
      <c r="C43" s="8"/>
      <c r="D43" s="25" t="s">
        <v>44</v>
      </c>
      <c r="E43" s="169"/>
      <c r="F43" s="165"/>
      <c r="G43" s="158"/>
      <c r="H43" s="158"/>
      <c r="I43" s="158"/>
      <c r="J43" s="158"/>
      <c r="K43" s="158"/>
      <c r="L43" s="169">
        <f t="shared" si="0"/>
        <v>0</v>
      </c>
    </row>
    <row r="44" spans="2:13">
      <c r="B44" s="8"/>
      <c r="C44" s="8"/>
      <c r="D44" s="25" t="s">
        <v>45</v>
      </c>
      <c r="E44" s="169"/>
      <c r="F44" s="165"/>
      <c r="G44" s="158"/>
      <c r="H44" s="158"/>
      <c r="I44" s="158"/>
      <c r="J44" s="158"/>
      <c r="K44" s="158"/>
      <c r="L44" s="169"/>
    </row>
    <row r="45" spans="2:13">
      <c r="B45" s="8"/>
      <c r="C45" s="8"/>
      <c r="D45" s="25" t="s">
        <v>45</v>
      </c>
      <c r="E45" s="169"/>
      <c r="F45" s="165"/>
      <c r="G45" s="169"/>
      <c r="H45" s="169"/>
      <c r="I45" s="169"/>
      <c r="J45" s="169"/>
      <c r="K45" s="169"/>
      <c r="L45" s="169">
        <f t="shared" si="0"/>
        <v>0</v>
      </c>
    </row>
    <row r="46" spans="2:13" ht="13.5" thickBot="1">
      <c r="B46" s="8"/>
      <c r="C46" s="8"/>
      <c r="D46" s="116" t="s">
        <v>45</v>
      </c>
      <c r="E46" s="171"/>
      <c r="F46" s="172"/>
      <c r="G46" s="171"/>
      <c r="H46" s="171"/>
      <c r="I46" s="171"/>
      <c r="J46" s="171"/>
      <c r="K46" s="171"/>
      <c r="L46" s="171">
        <f t="shared" si="0"/>
        <v>0</v>
      </c>
      <c r="M46" s="17" t="s">
        <v>46</v>
      </c>
    </row>
    <row r="47" spans="2:13" ht="14.25" thickTop="1" thickBot="1">
      <c r="B47" s="8"/>
      <c r="C47" s="8"/>
      <c r="D47" s="106" t="s">
        <v>47</v>
      </c>
      <c r="E47" s="173">
        <f t="shared" ref="E47:K47" si="1">SUM(E11:E46)</f>
        <v>0</v>
      </c>
      <c r="F47" s="174">
        <f t="shared" si="1"/>
        <v>0</v>
      </c>
      <c r="G47" s="173">
        <f t="shared" si="1"/>
        <v>0</v>
      </c>
      <c r="H47" s="173">
        <f t="shared" si="1"/>
        <v>0</v>
      </c>
      <c r="I47" s="173">
        <f t="shared" si="1"/>
        <v>0</v>
      </c>
      <c r="J47" s="173">
        <f t="shared" si="1"/>
        <v>0</v>
      </c>
      <c r="K47" s="173">
        <f t="shared" si="1"/>
        <v>0</v>
      </c>
      <c r="L47" s="175">
        <f t="shared" si="0"/>
        <v>0</v>
      </c>
      <c r="M47" s="18">
        <f>SUM(L11:L46)</f>
        <v>0</v>
      </c>
    </row>
    <row r="50" spans="2:13">
      <c r="F50" s="183" t="s">
        <v>48</v>
      </c>
      <c r="G50" s="183"/>
      <c r="H50" s="183"/>
      <c r="I50" s="183"/>
      <c r="J50" s="183"/>
      <c r="K50" s="183"/>
    </row>
    <row r="51" spans="2:13" ht="23.25" thickBot="1">
      <c r="B51" s="11"/>
      <c r="C51" s="11"/>
      <c r="D51" s="12"/>
      <c r="E51" s="101" t="s">
        <v>49</v>
      </c>
      <c r="F51" s="23">
        <f t="shared" ref="F51:K51" si="2">F9</f>
        <v>43831</v>
      </c>
      <c r="G51" s="23">
        <f t="shared" si="2"/>
        <v>43862</v>
      </c>
      <c r="H51" s="23">
        <f t="shared" si="2"/>
        <v>43891</v>
      </c>
      <c r="I51" s="23">
        <f t="shared" si="2"/>
        <v>43922</v>
      </c>
      <c r="J51" s="23">
        <f t="shared" si="2"/>
        <v>43952</v>
      </c>
      <c r="K51" s="23">
        <f t="shared" si="2"/>
        <v>43983</v>
      </c>
      <c r="L51" s="4" t="s">
        <v>5</v>
      </c>
    </row>
    <row r="52" spans="2:13" ht="14.25" thickTop="1" thickBot="1">
      <c r="B52" s="7"/>
      <c r="C52" s="7"/>
      <c r="D52" s="105" t="s">
        <v>50</v>
      </c>
      <c r="E52" s="7"/>
      <c r="F52" s="7"/>
      <c r="G52" s="7"/>
      <c r="H52" s="7"/>
      <c r="I52" s="7"/>
      <c r="J52" s="7"/>
      <c r="K52" s="7"/>
      <c r="L52" s="7"/>
    </row>
    <row r="53" spans="2:13">
      <c r="B53" s="7"/>
      <c r="C53" s="7"/>
      <c r="D53" s="95" t="s">
        <v>51</v>
      </c>
      <c r="E53" s="176"/>
      <c r="F53" s="164"/>
      <c r="G53" s="176"/>
      <c r="H53" s="176"/>
      <c r="I53" s="176"/>
      <c r="J53" s="176"/>
      <c r="K53" s="176"/>
      <c r="L53" s="96">
        <f>SUM(F53:K53)</f>
        <v>0</v>
      </c>
    </row>
    <row r="54" spans="2:13">
      <c r="B54" s="7"/>
      <c r="C54" s="7"/>
      <c r="D54" s="97" t="s">
        <v>52</v>
      </c>
      <c r="E54" s="177"/>
      <c r="F54" s="178"/>
      <c r="G54" s="177"/>
      <c r="H54" s="177"/>
      <c r="I54" s="177"/>
      <c r="J54" s="177"/>
      <c r="K54" s="177"/>
      <c r="L54" s="98">
        <f>SUM(F54:K54)</f>
        <v>0</v>
      </c>
    </row>
    <row r="55" spans="2:13">
      <c r="B55" s="7"/>
      <c r="C55" s="7"/>
      <c r="D55" s="97" t="s">
        <v>53</v>
      </c>
      <c r="E55" s="177"/>
      <c r="F55" s="178"/>
      <c r="G55" s="177"/>
      <c r="H55" s="177"/>
      <c r="I55" s="177"/>
      <c r="J55" s="177"/>
      <c r="K55" s="177"/>
      <c r="L55" s="98">
        <f>SUM(F55:K55)</f>
        <v>0</v>
      </c>
    </row>
    <row r="56" spans="2:13">
      <c r="B56" s="7"/>
      <c r="C56" s="7"/>
      <c r="D56" s="99" t="s">
        <v>54</v>
      </c>
      <c r="E56" s="177"/>
      <c r="F56" s="178"/>
      <c r="G56" s="177"/>
      <c r="H56" s="177"/>
      <c r="I56" s="177"/>
      <c r="J56" s="177"/>
      <c r="K56" s="177"/>
      <c r="L56" s="98">
        <f>SUM(F56:K56)</f>
        <v>0</v>
      </c>
    </row>
    <row r="57" spans="2:13">
      <c r="B57" s="7"/>
      <c r="C57" s="7"/>
      <c r="D57" s="99" t="s">
        <v>55</v>
      </c>
      <c r="E57" s="177"/>
      <c r="F57" s="178"/>
      <c r="G57" s="177"/>
      <c r="H57" s="177"/>
      <c r="I57" s="177"/>
      <c r="J57" s="177"/>
      <c r="K57" s="177"/>
      <c r="L57" s="98"/>
    </row>
    <row r="58" spans="2:13">
      <c r="B58" s="7"/>
      <c r="C58" s="7"/>
      <c r="D58" s="100" t="s">
        <v>56</v>
      </c>
      <c r="E58" s="177"/>
      <c r="F58" s="178"/>
      <c r="G58" s="177"/>
      <c r="H58" s="177"/>
      <c r="I58" s="177"/>
      <c r="J58" s="177"/>
      <c r="K58" s="177"/>
      <c r="L58" s="98">
        <f>SUM(F58:K58)</f>
        <v>0</v>
      </c>
    </row>
    <row r="59" spans="2:13">
      <c r="B59" s="7"/>
      <c r="C59" s="7"/>
      <c r="D59" s="99" t="s">
        <v>57</v>
      </c>
      <c r="E59" s="177"/>
      <c r="F59" s="178"/>
      <c r="G59" s="177"/>
      <c r="H59" s="177"/>
      <c r="I59" s="177"/>
      <c r="J59" s="177"/>
      <c r="K59" s="177"/>
      <c r="L59" s="98"/>
    </row>
    <row r="60" spans="2:13">
      <c r="B60" s="7"/>
      <c r="C60" s="7"/>
      <c r="D60" s="99" t="s">
        <v>58</v>
      </c>
      <c r="E60" s="177"/>
      <c r="F60" s="178"/>
      <c r="G60" s="177"/>
      <c r="H60" s="177"/>
      <c r="I60" s="177"/>
      <c r="J60" s="177"/>
      <c r="K60" s="177"/>
      <c r="L60" s="98">
        <f>SUM(F60:K60)</f>
        <v>0</v>
      </c>
    </row>
    <row r="61" spans="2:13">
      <c r="B61" s="7"/>
      <c r="C61" s="7"/>
      <c r="D61" s="99" t="s">
        <v>59</v>
      </c>
      <c r="E61" s="177"/>
      <c r="F61" s="178"/>
      <c r="G61" s="177"/>
      <c r="H61" s="177"/>
      <c r="I61" s="177"/>
      <c r="J61" s="177"/>
      <c r="K61" s="177"/>
      <c r="L61" s="98">
        <f>SUM(F61:K61)</f>
        <v>0</v>
      </c>
    </row>
    <row r="62" spans="2:13" ht="13.5" thickBot="1">
      <c r="B62" s="7"/>
      <c r="C62" s="7"/>
      <c r="D62" s="102" t="s">
        <v>59</v>
      </c>
      <c r="E62" s="179"/>
      <c r="F62" s="180"/>
      <c r="G62" s="179"/>
      <c r="H62" s="179"/>
      <c r="I62" s="179"/>
      <c r="J62" s="179"/>
      <c r="K62" s="179"/>
      <c r="L62" s="108">
        <f>SUM(F62:K62)</f>
        <v>0</v>
      </c>
      <c r="M62" s="21" t="s">
        <v>46</v>
      </c>
    </row>
    <row r="63" spans="2:13" ht="13.5" thickBot="1">
      <c r="B63" s="7"/>
      <c r="C63" s="7"/>
      <c r="D63" s="107" t="s">
        <v>60</v>
      </c>
      <c r="E63" s="19">
        <f t="shared" ref="E63:L63" si="3">SUM(E53:E62)</f>
        <v>0</v>
      </c>
      <c r="F63" s="159">
        <f t="shared" si="3"/>
        <v>0</v>
      </c>
      <c r="G63" s="19">
        <f t="shared" si="3"/>
        <v>0</v>
      </c>
      <c r="H63" s="19">
        <f t="shared" si="3"/>
        <v>0</v>
      </c>
      <c r="I63" s="19">
        <f t="shared" si="3"/>
        <v>0</v>
      </c>
      <c r="J63" s="19">
        <f t="shared" si="3"/>
        <v>0</v>
      </c>
      <c r="K63" s="19">
        <f t="shared" si="3"/>
        <v>0</v>
      </c>
      <c r="L63" s="103">
        <f t="shared" si="3"/>
        <v>0</v>
      </c>
      <c r="M63" s="22">
        <f>SUM(L53:L62)+E6</f>
        <v>0</v>
      </c>
    </row>
    <row r="66" spans="2:14">
      <c r="F66" s="183" t="s">
        <v>48</v>
      </c>
      <c r="G66" s="183"/>
      <c r="H66" s="183"/>
      <c r="I66" s="183"/>
      <c r="J66" s="183"/>
      <c r="K66" s="183"/>
    </row>
    <row r="67" spans="2:14" ht="23.25" thickBot="1">
      <c r="B67" s="11"/>
      <c r="C67" s="11"/>
      <c r="D67" s="12"/>
      <c r="E67" s="101" t="s">
        <v>49</v>
      </c>
      <c r="F67" s="23">
        <f t="shared" ref="F67:K67" si="4">F9</f>
        <v>43831</v>
      </c>
      <c r="G67" s="23">
        <f t="shared" si="4"/>
        <v>43862</v>
      </c>
      <c r="H67" s="23">
        <f t="shared" si="4"/>
        <v>43891</v>
      </c>
      <c r="I67" s="23">
        <f t="shared" si="4"/>
        <v>43922</v>
      </c>
      <c r="J67" s="23">
        <f t="shared" si="4"/>
        <v>43952</v>
      </c>
      <c r="K67" s="23">
        <f t="shared" si="4"/>
        <v>43983</v>
      </c>
    </row>
    <row r="68" spans="2:14" ht="13.5" customHeight="1" thickTop="1" thickBot="1">
      <c r="B68" s="118"/>
      <c r="C68" s="118"/>
      <c r="D68" s="118"/>
      <c r="E68" s="118"/>
      <c r="F68" s="118"/>
      <c r="G68" s="118"/>
      <c r="H68" s="118"/>
      <c r="I68" s="118"/>
      <c r="J68" s="118"/>
      <c r="K68" s="118"/>
    </row>
    <row r="69" spans="2:14" ht="25.5">
      <c r="B69" s="119"/>
      <c r="C69" s="119"/>
      <c r="D69" s="109" t="s">
        <v>61</v>
      </c>
      <c r="E69" s="127">
        <f>E6</f>
        <v>0</v>
      </c>
      <c r="F69" s="110">
        <f t="shared" ref="F69:K69" si="5">E76</f>
        <v>0</v>
      </c>
      <c r="G69" s="110">
        <f t="shared" si="5"/>
        <v>0</v>
      </c>
      <c r="H69" s="110">
        <f t="shared" si="5"/>
        <v>0</v>
      </c>
      <c r="I69" s="110">
        <f t="shared" si="5"/>
        <v>0</v>
      </c>
      <c r="J69" s="110">
        <f t="shared" si="5"/>
        <v>0</v>
      </c>
      <c r="K69" s="110">
        <f t="shared" si="5"/>
        <v>0</v>
      </c>
      <c r="L69" s="31"/>
    </row>
    <row r="70" spans="2:14" ht="13.5" customHeight="1">
      <c r="B70" s="118"/>
      <c r="C70" s="118"/>
      <c r="D70" s="111" t="s">
        <v>62</v>
      </c>
      <c r="E70" s="112">
        <f>E63</f>
        <v>0</v>
      </c>
      <c r="F70" s="112">
        <f t="shared" ref="F70:K70" si="6">F63</f>
        <v>0</v>
      </c>
      <c r="G70" s="112">
        <f t="shared" si="6"/>
        <v>0</v>
      </c>
      <c r="H70" s="112">
        <f t="shared" si="6"/>
        <v>0</v>
      </c>
      <c r="I70" s="112">
        <f t="shared" si="6"/>
        <v>0</v>
      </c>
      <c r="J70" s="112">
        <f t="shared" si="6"/>
        <v>0</v>
      </c>
      <c r="K70" s="112">
        <f t="shared" si="6"/>
        <v>0</v>
      </c>
    </row>
    <row r="71" spans="2:14" ht="25.9" customHeight="1">
      <c r="B71" s="118"/>
      <c r="C71" s="118"/>
      <c r="D71" s="113" t="s">
        <v>63</v>
      </c>
      <c r="E71" s="112">
        <f>E69+E70</f>
        <v>0</v>
      </c>
      <c r="F71" s="112">
        <f t="shared" ref="F71:K71" si="7">F69+F70</f>
        <v>0</v>
      </c>
      <c r="G71" s="112">
        <f t="shared" si="7"/>
        <v>0</v>
      </c>
      <c r="H71" s="112">
        <f t="shared" si="7"/>
        <v>0</v>
      </c>
      <c r="I71" s="112">
        <f t="shared" si="7"/>
        <v>0</v>
      </c>
      <c r="J71" s="112">
        <f t="shared" si="7"/>
        <v>0</v>
      </c>
      <c r="K71" s="112">
        <f t="shared" si="7"/>
        <v>0</v>
      </c>
    </row>
    <row r="72" spans="2:14" ht="13.5" customHeight="1">
      <c r="B72" s="118"/>
      <c r="C72" s="118"/>
      <c r="D72" s="111" t="s">
        <v>64</v>
      </c>
      <c r="E72" s="112">
        <f t="shared" ref="E72:K72" si="8">E47</f>
        <v>0</v>
      </c>
      <c r="F72" s="112">
        <f t="shared" si="8"/>
        <v>0</v>
      </c>
      <c r="G72" s="112">
        <f t="shared" si="8"/>
        <v>0</v>
      </c>
      <c r="H72" s="112">
        <f t="shared" si="8"/>
        <v>0</v>
      </c>
      <c r="I72" s="112">
        <f t="shared" si="8"/>
        <v>0</v>
      </c>
      <c r="J72" s="112">
        <f t="shared" si="8"/>
        <v>0</v>
      </c>
      <c r="K72" s="112">
        <f t="shared" si="8"/>
        <v>0</v>
      </c>
    </row>
    <row r="73" spans="2:14" ht="13.5" customHeight="1" thickBot="1">
      <c r="B73" s="118"/>
      <c r="C73" s="118"/>
      <c r="D73" s="128" t="s">
        <v>65</v>
      </c>
      <c r="E73" s="114">
        <f>E70-E72</f>
        <v>0</v>
      </c>
      <c r="F73" s="114">
        <f t="shared" ref="F73:K73" si="9">F70-F72</f>
        <v>0</v>
      </c>
      <c r="G73" s="114">
        <f t="shared" si="9"/>
        <v>0</v>
      </c>
      <c r="H73" s="114">
        <f t="shared" si="9"/>
        <v>0</v>
      </c>
      <c r="I73" s="114">
        <f t="shared" si="9"/>
        <v>0</v>
      </c>
      <c r="J73" s="114">
        <f t="shared" si="9"/>
        <v>0</v>
      </c>
      <c r="K73" s="114">
        <f t="shared" si="9"/>
        <v>0</v>
      </c>
    </row>
    <row r="74" spans="2:14" ht="12.75" customHeight="1" thickTop="1">
      <c r="B74" s="120"/>
      <c r="C74" s="120"/>
      <c r="D74" s="189" t="s">
        <v>66</v>
      </c>
      <c r="E74" s="184" t="str">
        <f t="shared" ref="E74:K74" si="10">IF((E73&gt;=0),"YES","NO")</f>
        <v>YES</v>
      </c>
      <c r="F74" s="184" t="str">
        <f t="shared" si="10"/>
        <v>YES</v>
      </c>
      <c r="G74" s="184" t="str">
        <f t="shared" si="10"/>
        <v>YES</v>
      </c>
      <c r="H74" s="184" t="str">
        <f t="shared" si="10"/>
        <v>YES</v>
      </c>
      <c r="I74" s="184" t="str">
        <f t="shared" si="10"/>
        <v>YES</v>
      </c>
      <c r="J74" s="184" t="str">
        <f t="shared" si="10"/>
        <v>YES</v>
      </c>
      <c r="K74" s="184" t="str">
        <f t="shared" si="10"/>
        <v>YES</v>
      </c>
      <c r="N74" s="20"/>
    </row>
    <row r="75" spans="2:14" ht="13.15" customHeight="1" thickBot="1">
      <c r="B75" s="120"/>
      <c r="C75" s="120"/>
      <c r="D75" s="190"/>
      <c r="E75" s="184"/>
      <c r="F75" s="184"/>
      <c r="G75" s="184"/>
      <c r="H75" s="184"/>
      <c r="I75" s="184"/>
      <c r="J75" s="184"/>
      <c r="K75" s="184"/>
    </row>
    <row r="76" spans="2:14" ht="31.5" customHeight="1" thickBot="1">
      <c r="B76" s="118"/>
      <c r="C76" s="118"/>
      <c r="D76" s="152" t="s">
        <v>67</v>
      </c>
      <c r="E76" s="153">
        <f>E71-E72</f>
        <v>0</v>
      </c>
      <c r="F76" s="153">
        <f t="shared" ref="F76:K76" si="11">F71-F72</f>
        <v>0</v>
      </c>
      <c r="G76" s="153">
        <f t="shared" si="11"/>
        <v>0</v>
      </c>
      <c r="H76" s="153">
        <f t="shared" si="11"/>
        <v>0</v>
      </c>
      <c r="I76" s="153">
        <f t="shared" si="11"/>
        <v>0</v>
      </c>
      <c r="J76" s="153">
        <f t="shared" si="11"/>
        <v>0</v>
      </c>
      <c r="K76" s="153">
        <f t="shared" si="11"/>
        <v>0</v>
      </c>
      <c r="L76" s="104" t="str">
        <f>IF((K76&gt;=0),"OK","RED FLAG")</f>
        <v>OK</v>
      </c>
    </row>
    <row r="79" spans="2:14" ht="13.5" customHeight="1">
      <c r="B79" s="3"/>
      <c r="C79" s="3"/>
      <c r="D79" s="3"/>
      <c r="E79" s="3"/>
      <c r="F79" s="3"/>
      <c r="G79" s="3"/>
      <c r="H79" s="3"/>
      <c r="I79" s="3"/>
      <c r="J79" s="3"/>
      <c r="K79" s="3"/>
    </row>
    <row r="80" spans="2:14" ht="13.5" customHeight="1">
      <c r="D80"/>
    </row>
    <row r="81" spans="2:19" ht="13.5" customHeight="1">
      <c r="D81"/>
    </row>
    <row r="82" spans="2:19" ht="13.5" customHeight="1">
      <c r="D82"/>
    </row>
    <row r="83" spans="2:19" s="2" customFormat="1" ht="22.5" customHeight="1">
      <c r="B83"/>
      <c r="C83"/>
      <c r="D83"/>
      <c r="E83"/>
      <c r="F83"/>
      <c r="G83"/>
      <c r="H83"/>
      <c r="I83"/>
      <c r="J83"/>
      <c r="K83"/>
      <c r="L83"/>
      <c r="M83"/>
      <c r="N83"/>
      <c r="Q83"/>
      <c r="R83"/>
      <c r="S83"/>
    </row>
    <row r="84" spans="2:19" ht="34.5" customHeight="1">
      <c r="B84" s="1"/>
      <c r="C84" s="1"/>
      <c r="D84" s="1"/>
      <c r="E84" s="1"/>
      <c r="F84" s="1"/>
      <c r="G84" s="1"/>
      <c r="H84" s="1"/>
      <c r="I84" s="1"/>
      <c r="J84" s="1"/>
      <c r="K84" s="1"/>
      <c r="L84" s="1"/>
      <c r="M84" s="1"/>
      <c r="N84" s="1"/>
    </row>
    <row r="85" spans="2:19" ht="34.5" customHeight="1">
      <c r="D85"/>
    </row>
    <row r="86" spans="2:19" ht="36.75" customHeight="1">
      <c r="D86"/>
    </row>
    <row r="87" spans="2:19" ht="33" customHeight="1">
      <c r="D87"/>
    </row>
    <row r="88" spans="2:19" ht="13.5" customHeight="1">
      <c r="D88"/>
    </row>
    <row r="89" spans="2:19" ht="26.25" customHeight="1">
      <c r="D89"/>
    </row>
    <row r="90" spans="2:19" ht="13.5" customHeight="1">
      <c r="D90"/>
    </row>
    <row r="91" spans="2:19" ht="13.5" customHeight="1">
      <c r="D91"/>
    </row>
    <row r="92" spans="2:19" ht="13.5" customHeight="1"/>
    <row r="93" spans="2:19" ht="13.5" customHeight="1"/>
    <row r="94" spans="2:19" ht="13.5" customHeight="1"/>
    <row r="95" spans="2:19" ht="13.5" customHeight="1"/>
    <row r="96" spans="2:19" ht="13.5" customHeight="1"/>
    <row r="97" spans="1:14" ht="13.5" customHeight="1"/>
    <row r="98" spans="1:14" s="1" customFormat="1" ht="13.5" customHeight="1">
      <c r="A98" s="154"/>
      <c r="B98"/>
      <c r="C98"/>
      <c r="D98" s="5"/>
      <c r="E98"/>
      <c r="F98"/>
      <c r="G98"/>
      <c r="H98"/>
      <c r="I98"/>
      <c r="J98"/>
      <c r="K98"/>
      <c r="L98"/>
      <c r="M98"/>
      <c r="N98"/>
    </row>
  </sheetData>
  <mergeCells count="16">
    <mergeCell ref="B2:L3"/>
    <mergeCell ref="B6:B8"/>
    <mergeCell ref="F50:K50"/>
    <mergeCell ref="E74:E75"/>
    <mergeCell ref="F74:F75"/>
    <mergeCell ref="G74:G75"/>
    <mergeCell ref="H74:H75"/>
    <mergeCell ref="C11:C14"/>
    <mergeCell ref="C24:C42"/>
    <mergeCell ref="C16:C18"/>
    <mergeCell ref="C19:C23"/>
    <mergeCell ref="F66:K66"/>
    <mergeCell ref="I74:I75"/>
    <mergeCell ref="J74:J75"/>
    <mergeCell ref="K74:K75"/>
    <mergeCell ref="D74:D75"/>
  </mergeCells>
  <phoneticPr fontId="12" type="noConversion"/>
  <conditionalFormatting sqref="E74:K75">
    <cfRule type="cellIs" dxfId="3" priority="3" stopIfTrue="1" operator="equal">
      <formula>"No"</formula>
    </cfRule>
    <cfRule type="cellIs" dxfId="2" priority="4" stopIfTrue="1" operator="equal">
      <formula>"Yes"</formula>
    </cfRule>
  </conditionalFormatting>
  <conditionalFormatting sqref="L76">
    <cfRule type="cellIs" dxfId="1" priority="1" stopIfTrue="1" operator="equal">
      <formula>"Red Flag"</formula>
    </cfRule>
    <cfRule type="cellIs" dxfId="0" priority="2" stopIfTrue="1" operator="equal">
      <formula>"Ok"</formula>
    </cfRule>
  </conditionalFormatting>
  <dataValidations xWindow="71" yWindow="326" count="4">
    <dataValidation allowBlank="1" showInputMessage="1" showErrorMessage="1" prompt="See calculator tab for staffing based on enrollment" sqref="C16 C19" xr:uid="{00000000-0002-0000-0000-000000000000}"/>
    <dataValidation allowBlank="1" showInputMessage="1" showErrorMessage="1" prompt="How much cash you have available in your account?" sqref="E69" xr:uid="{00000000-0002-0000-0000-000001000000}"/>
    <dataValidation allowBlank="1" showInputMessage="1" showErrorMessage="1" prompt="Direct costs (including some payroll) are highly dependent on how many children you care for" sqref="C15" xr:uid="{00000000-0002-0000-0000-000002000000}"/>
    <dataValidation allowBlank="1" showInputMessage="1" showErrorMessage="1" prompt="Overhead costs remain relatively consistent regardless of the how many children you care for" sqref="C24:C42" xr:uid="{00000000-0002-0000-0000-000003000000}"/>
  </dataValidations>
  <hyperlinks>
    <hyperlink ref="D53" location="Calculators!A1" display="Child care tuition" xr:uid="{00000000-0004-0000-0000-000000000000}"/>
    <hyperlink ref="D54" location="Calculators!A1" display="After school tuition" xr:uid="{00000000-0004-0000-0000-000001000000}"/>
    <hyperlink ref="D55" location="Calculators!A1" display="Part-time tuition" xr:uid="{00000000-0004-0000-0000-000002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2:J67"/>
  <sheetViews>
    <sheetView zoomScale="90" zoomScaleNormal="90" workbookViewId="0">
      <selection activeCell="C7" sqref="C7:D7"/>
    </sheetView>
  </sheetViews>
  <sheetFormatPr defaultRowHeight="12.75"/>
  <cols>
    <col min="1" max="1" width="3.7109375" customWidth="1"/>
    <col min="2" max="2" width="25.140625" bestFit="1" customWidth="1"/>
    <col min="3" max="3" width="18" customWidth="1"/>
    <col min="4" max="4" width="15" bestFit="1" customWidth="1"/>
    <col min="5" max="5" width="22.7109375" bestFit="1" customWidth="1"/>
    <col min="6" max="6" width="19.7109375" bestFit="1" customWidth="1"/>
    <col min="7" max="7" width="10" bestFit="1" customWidth="1"/>
    <col min="8" max="8" width="11.140625" bestFit="1" customWidth="1"/>
    <col min="9" max="9" width="9.7109375" bestFit="1" customWidth="1"/>
    <col min="10" max="10" width="10.28515625" bestFit="1" customWidth="1"/>
    <col min="11" max="11" width="12.7109375" customWidth="1"/>
    <col min="12" max="13" width="12" customWidth="1"/>
    <col min="14" max="14" width="11.85546875" customWidth="1"/>
    <col min="15" max="15" width="11.5703125" customWidth="1"/>
    <col min="16" max="16" width="11.28515625" customWidth="1"/>
  </cols>
  <sheetData>
    <row r="2" spans="2:6" ht="13.5" thickBot="1"/>
    <row r="3" spans="2:6">
      <c r="B3" s="191" t="s">
        <v>68</v>
      </c>
      <c r="C3" s="192"/>
      <c r="D3" s="192"/>
      <c r="E3" s="192"/>
      <c r="F3" s="193"/>
    </row>
    <row r="4" spans="2:6">
      <c r="B4" s="194"/>
      <c r="C4" s="195"/>
      <c r="D4" s="195"/>
      <c r="E4" s="195"/>
      <c r="F4" s="196"/>
    </row>
    <row r="5" spans="2:6" ht="55.15" customHeight="1" thickBot="1">
      <c r="B5" s="197" t="s">
        <v>69</v>
      </c>
      <c r="C5" s="198"/>
      <c r="D5" s="198"/>
      <c r="E5" s="198"/>
      <c r="F5" s="199"/>
    </row>
    <row r="6" spans="2:6" ht="13.5" thickBot="1"/>
    <row r="7" spans="2:6">
      <c r="B7" s="72" t="s">
        <v>70</v>
      </c>
      <c r="C7" s="200"/>
      <c r="D7" s="201"/>
      <c r="E7" s="62"/>
      <c r="F7" s="62"/>
    </row>
    <row r="8" spans="2:6" ht="13.5" thickBot="1">
      <c r="B8" s="73" t="s">
        <v>71</v>
      </c>
      <c r="C8" s="52" t="s">
        <v>72</v>
      </c>
      <c r="D8" s="54" t="s">
        <v>73</v>
      </c>
      <c r="E8" s="63"/>
      <c r="F8" s="63"/>
    </row>
    <row r="9" spans="2:6" ht="27" customHeight="1" thickTop="1">
      <c r="B9" s="74" t="s">
        <v>74</v>
      </c>
      <c r="C9" s="42"/>
      <c r="D9" s="75">
        <f>ROUNDUP(IF($C$7="5 Star", C9/4, C9/5), 0)</f>
        <v>0</v>
      </c>
      <c r="E9" s="64"/>
      <c r="F9" s="65"/>
    </row>
    <row r="10" spans="2:6">
      <c r="B10" s="76" t="s">
        <v>75</v>
      </c>
      <c r="C10" s="39"/>
      <c r="D10" s="75">
        <f>ROUNDUP(IF($C$7="5 Star", C10/4, C10/5), 0)</f>
        <v>0</v>
      </c>
      <c r="E10" s="64"/>
      <c r="F10" s="66"/>
    </row>
    <row r="11" spans="2:6">
      <c r="B11" s="77" t="s">
        <v>76</v>
      </c>
      <c r="C11" s="42"/>
      <c r="D11" s="75">
        <f>ROUNDUP(IF($C$7="5 Star", C11/5, C11/6), 0)</f>
        <v>0</v>
      </c>
      <c r="E11" s="64"/>
      <c r="F11" s="66"/>
    </row>
    <row r="12" spans="2:6">
      <c r="B12" s="77" t="s">
        <v>77</v>
      </c>
      <c r="C12" s="42"/>
      <c r="D12" s="75">
        <f>ROUNDUP(IF($C$7="5 Star", C12/8, C12/9), 0)</f>
        <v>0</v>
      </c>
      <c r="E12" s="64"/>
      <c r="F12" s="66"/>
    </row>
    <row r="13" spans="2:6">
      <c r="B13" s="77" t="s">
        <v>78</v>
      </c>
      <c r="C13" s="42"/>
      <c r="D13" s="75">
        <f>ROUNDUP(IF($C$7="5 Star", C13/9, C13/10), 0)</f>
        <v>0</v>
      </c>
      <c r="E13" s="64"/>
      <c r="F13" s="66"/>
    </row>
    <row r="14" spans="2:6">
      <c r="B14" s="77" t="s">
        <v>79</v>
      </c>
      <c r="C14" s="42"/>
      <c r="D14" s="75">
        <f>ROUNDUP(IF(C14&lt;25,IF($C$7="5 Star",C14/12,C14/13), C14/12.5), 0)</f>
        <v>0</v>
      </c>
      <c r="E14" s="64"/>
      <c r="F14" s="66"/>
    </row>
    <row r="15" spans="2:6">
      <c r="B15" s="77" t="s">
        <v>80</v>
      </c>
      <c r="C15" s="42"/>
      <c r="D15" s="75">
        <f>ROUNDUP(IF(C15&lt;25,IF($C$7="5 Star",C15/14,C15/15), C15/12.5), 0)</f>
        <v>0</v>
      </c>
      <c r="E15" s="67"/>
      <c r="F15" s="66"/>
    </row>
    <row r="16" spans="2:6" ht="13.5" thickBot="1">
      <c r="B16" s="78" t="s">
        <v>81</v>
      </c>
      <c r="C16" s="79"/>
      <c r="D16" s="80">
        <f>ROUNDUP(IF(C16&lt;25,IF($C$7="5 Star",C16/19,C16/20), C16/12.5), 0)</f>
        <v>0</v>
      </c>
      <c r="E16" s="67"/>
      <c r="F16" s="66"/>
    </row>
    <row r="17" spans="2:10" ht="28.15" customHeight="1" thickBot="1">
      <c r="C17" s="71" t="s">
        <v>82</v>
      </c>
      <c r="D17" s="90">
        <f>SUM(D10:D16)</f>
        <v>0</v>
      </c>
      <c r="E17" s="68"/>
      <c r="F17" s="69"/>
    </row>
    <row r="18" spans="2:10">
      <c r="E18" s="70"/>
      <c r="F18" s="70"/>
    </row>
    <row r="19" spans="2:10" ht="13.5" thickBot="1">
      <c r="E19" s="70"/>
      <c r="F19" s="70"/>
    </row>
    <row r="20" spans="2:10">
      <c r="B20" s="191" t="s">
        <v>83</v>
      </c>
      <c r="C20" s="192"/>
      <c r="D20" s="192"/>
      <c r="E20" s="192"/>
      <c r="F20" s="193"/>
    </row>
    <row r="21" spans="2:10">
      <c r="B21" s="194"/>
      <c r="C21" s="195"/>
      <c r="D21" s="195"/>
      <c r="E21" s="195"/>
      <c r="F21" s="196"/>
    </row>
    <row r="22" spans="2:10" ht="39.6" customHeight="1" thickBot="1">
      <c r="B22" s="197" t="s">
        <v>84</v>
      </c>
      <c r="C22" s="198"/>
      <c r="D22" s="198"/>
      <c r="E22" s="198"/>
      <c r="F22" s="199"/>
    </row>
    <row r="23" spans="2:10" ht="13.5" thickBot="1"/>
    <row r="24" spans="2:10">
      <c r="B24" s="84" t="s">
        <v>85</v>
      </c>
      <c r="C24" s="85"/>
    </row>
    <row r="25" spans="2:10">
      <c r="B25" s="81" t="s">
        <v>86</v>
      </c>
      <c r="C25" s="82"/>
    </row>
    <row r="26" spans="2:10" ht="13.5" thickBot="1">
      <c r="B26" s="83" t="s">
        <v>87</v>
      </c>
      <c r="C26" s="86" t="e">
        <f>C24/C25</f>
        <v>#DIV/0!</v>
      </c>
    </row>
    <row r="27" spans="2:10" ht="13.5" thickBot="1"/>
    <row r="28" spans="2:10" s="51" customFormat="1" ht="39" thickBot="1">
      <c r="B28" s="88"/>
      <c r="C28" s="89" t="s">
        <v>88</v>
      </c>
      <c r="D28" s="89" t="s">
        <v>89</v>
      </c>
      <c r="E28" s="160">
        <f>Budget!F9</f>
        <v>43831</v>
      </c>
      <c r="F28" s="160">
        <f>Budget!G9</f>
        <v>43862</v>
      </c>
      <c r="G28" s="160">
        <f>Budget!H9</f>
        <v>43891</v>
      </c>
      <c r="H28" s="160">
        <f>Budget!I9</f>
        <v>43922</v>
      </c>
      <c r="I28" s="160">
        <f>Budget!J9</f>
        <v>43952</v>
      </c>
      <c r="J28" s="160">
        <f>Budget!K9</f>
        <v>43983</v>
      </c>
    </row>
    <row r="29" spans="2:10" ht="13.5" thickTop="1">
      <c r="B29" s="161" t="s">
        <v>90</v>
      </c>
      <c r="C29" s="87" t="e">
        <f>C26</f>
        <v>#DIV/0!</v>
      </c>
      <c r="D29" s="87"/>
      <c r="E29" s="92" t="e">
        <f>ROUNDUP($C$25*$C29, 0)</f>
        <v>#DIV/0!</v>
      </c>
      <c r="F29" s="92" t="e">
        <f>ROUNDUP($C$25*($C29+(1*($D29-$C29)/5)), 0)</f>
        <v>#DIV/0!</v>
      </c>
      <c r="G29" s="92" t="e">
        <f>ROUNDUP($C$25*($C29+(2*($D29-$C29)/5)), 0)</f>
        <v>#DIV/0!</v>
      </c>
      <c r="H29" s="92" t="e">
        <f>ROUNDUP($C$25*($C29+(3*($D29-$C29)/5)),0)</f>
        <v>#DIV/0!</v>
      </c>
      <c r="I29" s="92" t="e">
        <f>ROUNDUP($C$25*($C29+(4*($D29-$C29)/5)), 0)</f>
        <v>#DIV/0!</v>
      </c>
      <c r="J29" s="92" t="e">
        <f>ROUNDUP($C$25*($C29+(5*($D29-$C29)/5)), 0)</f>
        <v>#DIV/0!</v>
      </c>
    </row>
    <row r="30" spans="2:10">
      <c r="B30" s="162" t="s">
        <v>91</v>
      </c>
      <c r="C30" s="87" t="e">
        <f>C26</f>
        <v>#DIV/0!</v>
      </c>
      <c r="D30" s="87"/>
      <c r="E30" s="93" t="e">
        <f>ROUNDUP($C$25*$C30, 0)</f>
        <v>#DIV/0!</v>
      </c>
      <c r="F30" s="93" t="e">
        <f>ROUNDUP($C$25*($C30+(1*($D30-$C30)/5)), 0)</f>
        <v>#DIV/0!</v>
      </c>
      <c r="G30" s="93" t="e">
        <f>ROUNDUP($C$25*($C30+(2*($D30-$C30)/5)), 0)</f>
        <v>#DIV/0!</v>
      </c>
      <c r="H30" s="93" t="e">
        <f>ROUNDUP($C$25*($C30+(3*($D30-$C30)/5)), 0)</f>
        <v>#DIV/0!</v>
      </c>
      <c r="I30" s="93" t="e">
        <f>ROUNDUP($C$25*($C30+(4*($D30-$C30)/5)), 0)</f>
        <v>#DIV/0!</v>
      </c>
      <c r="J30" s="93" t="e">
        <f>ROUNDUP($C$25*($C30+(5*($D30-$C30)/5)), 0)</f>
        <v>#DIV/0!</v>
      </c>
    </row>
    <row r="31" spans="2:10" ht="13.5" thickBot="1">
      <c r="B31" s="163" t="s">
        <v>92</v>
      </c>
      <c r="C31" s="91" t="e">
        <f>C26</f>
        <v>#DIV/0!</v>
      </c>
      <c r="D31" s="91"/>
      <c r="E31" s="94" t="e">
        <f>ROUNDUP($C$25*$C31, 0)</f>
        <v>#DIV/0!</v>
      </c>
      <c r="F31" s="94" t="e">
        <f>ROUNDUP($C$25*($C31+(1*($D31-$C31)/5)), 0)</f>
        <v>#DIV/0!</v>
      </c>
      <c r="G31" s="94" t="e">
        <f>ROUNDUP($C$25*($C31+(2*($D31-$C31)/5)), 0)</f>
        <v>#DIV/0!</v>
      </c>
      <c r="H31" s="94" t="e">
        <f>ROUNDUP($C$25*($C31+(3*($D31-$C31)/5)), 0)</f>
        <v>#DIV/0!</v>
      </c>
      <c r="I31" s="94" t="e">
        <f>ROUNDUP($C$25*($C31+(4*($D31-$C31)/5)), 0)</f>
        <v>#DIV/0!</v>
      </c>
      <c r="J31" s="94" t="e">
        <f>ROUNDUP($C$25*($C31+(5*($D31-$C31)/5)), 0)</f>
        <v>#DIV/0!</v>
      </c>
    </row>
    <row r="32" spans="2:10">
      <c r="B32" s="56"/>
      <c r="E32" s="70"/>
      <c r="F32" s="70"/>
    </row>
    <row r="33" spans="2:6" ht="13.5" thickBot="1"/>
    <row r="34" spans="2:6">
      <c r="B34" s="191" t="s">
        <v>93</v>
      </c>
      <c r="C34" s="192"/>
      <c r="D34" s="192"/>
      <c r="E34" s="192"/>
      <c r="F34" s="193"/>
    </row>
    <row r="35" spans="2:6">
      <c r="B35" s="194"/>
      <c r="C35" s="195"/>
      <c r="D35" s="195"/>
      <c r="E35" s="195"/>
      <c r="F35" s="196"/>
    </row>
    <row r="36" spans="2:6" ht="51.75" customHeight="1" thickBot="1">
      <c r="B36" s="197" t="s">
        <v>94</v>
      </c>
      <c r="C36" s="198"/>
      <c r="D36" s="198"/>
      <c r="E36" s="198"/>
      <c r="F36" s="199"/>
    </row>
    <row r="37" spans="2:6" ht="13.5" thickBot="1"/>
    <row r="38" spans="2:6" ht="26.25" thickBot="1">
      <c r="B38" s="35" t="s">
        <v>95</v>
      </c>
      <c r="C38" s="36" t="s">
        <v>71</v>
      </c>
      <c r="D38" s="36" t="s">
        <v>72</v>
      </c>
      <c r="E38" s="129" t="s">
        <v>96</v>
      </c>
      <c r="F38" s="37" t="s">
        <v>97</v>
      </c>
    </row>
    <row r="39" spans="2:6" ht="28.5" customHeight="1" thickTop="1">
      <c r="B39" s="38"/>
      <c r="C39" s="39"/>
      <c r="D39" s="39"/>
      <c r="E39" s="40"/>
      <c r="F39" s="44">
        <f>D39*E39</f>
        <v>0</v>
      </c>
    </row>
    <row r="40" spans="2:6" ht="24" customHeight="1">
      <c r="B40" s="41"/>
      <c r="C40" s="42"/>
      <c r="D40" s="39"/>
      <c r="E40" s="43"/>
      <c r="F40" s="44">
        <f>D40*E40</f>
        <v>0</v>
      </c>
    </row>
    <row r="41" spans="2:6" ht="24" customHeight="1">
      <c r="B41" s="41"/>
      <c r="C41" s="42"/>
      <c r="D41" s="39"/>
      <c r="E41" s="43"/>
      <c r="F41" s="44">
        <f t="shared" ref="F41:F51" si="0">D41*E41</f>
        <v>0</v>
      </c>
    </row>
    <row r="42" spans="2:6" ht="26.25" customHeight="1">
      <c r="B42" s="41"/>
      <c r="C42" s="42"/>
      <c r="D42" s="39"/>
      <c r="E42" s="43"/>
      <c r="F42" s="44">
        <f t="shared" si="0"/>
        <v>0</v>
      </c>
    </row>
    <row r="43" spans="2:6" ht="20.25" customHeight="1">
      <c r="B43" s="41"/>
      <c r="C43" s="42"/>
      <c r="D43" s="39"/>
      <c r="E43" s="43"/>
      <c r="F43" s="44">
        <f t="shared" si="0"/>
        <v>0</v>
      </c>
    </row>
    <row r="44" spans="2:6" ht="19.5" customHeight="1">
      <c r="B44" s="41"/>
      <c r="C44" s="42"/>
      <c r="D44" s="42"/>
      <c r="E44" s="43"/>
      <c r="F44" s="44">
        <f t="shared" si="0"/>
        <v>0</v>
      </c>
    </row>
    <row r="45" spans="2:6" ht="23.25" customHeight="1">
      <c r="B45" s="34"/>
      <c r="C45" s="34"/>
      <c r="D45" s="34"/>
      <c r="E45" s="34"/>
      <c r="F45" s="45">
        <f t="shared" si="0"/>
        <v>0</v>
      </c>
    </row>
    <row r="46" spans="2:6">
      <c r="B46" s="34"/>
      <c r="C46" s="34"/>
      <c r="D46" s="34"/>
      <c r="E46" s="34"/>
      <c r="F46" s="45">
        <f t="shared" si="0"/>
        <v>0</v>
      </c>
    </row>
    <row r="47" spans="2:6">
      <c r="B47" s="34"/>
      <c r="C47" s="34"/>
      <c r="D47" s="34"/>
      <c r="E47" s="34"/>
      <c r="F47" s="45">
        <f t="shared" si="0"/>
        <v>0</v>
      </c>
    </row>
    <row r="48" spans="2:6">
      <c r="B48" s="34"/>
      <c r="C48" s="34"/>
      <c r="D48" s="34"/>
      <c r="E48" s="34"/>
      <c r="F48" s="45">
        <f t="shared" si="0"/>
        <v>0</v>
      </c>
    </row>
    <row r="49" spans="2:10">
      <c r="B49" s="34"/>
      <c r="C49" s="34"/>
      <c r="D49" s="34"/>
      <c r="E49" s="34"/>
      <c r="F49" s="45">
        <f t="shared" si="0"/>
        <v>0</v>
      </c>
    </row>
    <row r="50" spans="2:10">
      <c r="B50" s="34"/>
      <c r="C50" s="34"/>
      <c r="D50" s="34"/>
      <c r="E50" s="34"/>
      <c r="F50" s="45">
        <f t="shared" si="0"/>
        <v>0</v>
      </c>
    </row>
    <row r="51" spans="2:10" ht="13.5" thickBot="1">
      <c r="B51" s="46"/>
      <c r="C51" s="46"/>
      <c r="D51" s="46"/>
      <c r="E51" s="46"/>
      <c r="F51" s="47">
        <f t="shared" si="0"/>
        <v>0</v>
      </c>
    </row>
    <row r="52" spans="2:10" ht="30.75" customHeight="1" thickBot="1">
      <c r="E52" s="49" t="s">
        <v>98</v>
      </c>
      <c r="F52" s="48">
        <f>SUM(F39:F51)</f>
        <v>0</v>
      </c>
      <c r="G52" s="50"/>
    </row>
    <row r="54" spans="2:10" ht="13.5" thickBot="1"/>
    <row r="55" spans="2:10">
      <c r="B55" s="191" t="s">
        <v>99</v>
      </c>
      <c r="C55" s="192"/>
      <c r="D55" s="192"/>
      <c r="E55" s="192"/>
      <c r="F55" s="192"/>
      <c r="G55" s="192"/>
      <c r="H55" s="192"/>
      <c r="I55" s="192"/>
      <c r="J55" s="193"/>
    </row>
    <row r="56" spans="2:10">
      <c r="B56" s="194"/>
      <c r="C56" s="195"/>
      <c r="D56" s="195"/>
      <c r="E56" s="195"/>
      <c r="F56" s="195"/>
      <c r="G56" s="195"/>
      <c r="H56" s="195"/>
      <c r="I56" s="195"/>
      <c r="J56" s="196"/>
    </row>
    <row r="57" spans="2:10" ht="41.45" customHeight="1" thickBot="1">
      <c r="B57" s="208" t="s">
        <v>100</v>
      </c>
      <c r="C57" s="209"/>
      <c r="D57" s="209"/>
      <c r="E57" s="209"/>
      <c r="F57" s="209"/>
      <c r="G57" s="209"/>
      <c r="H57" s="209"/>
      <c r="I57" s="209"/>
      <c r="J57" s="210"/>
    </row>
    <row r="58" spans="2:10" ht="13.5" thickBot="1"/>
    <row r="59" spans="2:10" ht="25.9" customHeight="1" thickBot="1">
      <c r="B59" s="130"/>
      <c r="C59" s="131" t="s">
        <v>101</v>
      </c>
      <c r="D59" s="132">
        <f>E28</f>
        <v>43831</v>
      </c>
      <c r="E59" s="132">
        <f t="shared" ref="E59:J59" si="1">F28</f>
        <v>43862</v>
      </c>
      <c r="F59" s="132">
        <f t="shared" si="1"/>
        <v>43891</v>
      </c>
      <c r="G59" s="132">
        <f t="shared" si="1"/>
        <v>43922</v>
      </c>
      <c r="H59" s="132">
        <f t="shared" si="1"/>
        <v>43952</v>
      </c>
      <c r="I59" s="132">
        <f t="shared" si="1"/>
        <v>43983</v>
      </c>
      <c r="J59" s="132">
        <f t="shared" si="1"/>
        <v>0</v>
      </c>
    </row>
    <row r="60" spans="2:10" ht="25.9" customHeight="1">
      <c r="B60" s="147" t="s">
        <v>102</v>
      </c>
      <c r="C60" s="139"/>
      <c r="D60" s="140"/>
      <c r="E60" s="140"/>
      <c r="F60" s="140"/>
      <c r="G60" s="140"/>
      <c r="H60" s="140"/>
      <c r="I60" s="140"/>
      <c r="J60" s="141"/>
    </row>
    <row r="61" spans="2:10" ht="25.9" customHeight="1">
      <c r="B61" s="148" t="s">
        <v>103</v>
      </c>
      <c r="C61" s="142"/>
      <c r="D61" s="140"/>
      <c r="E61" s="140"/>
      <c r="F61" s="140"/>
      <c r="G61" s="140"/>
      <c r="H61" s="140"/>
      <c r="I61" s="140"/>
      <c r="J61" s="141"/>
    </row>
    <row r="62" spans="2:10" ht="25.9" customHeight="1">
      <c r="B62" s="148" t="s">
        <v>104</v>
      </c>
      <c r="C62" s="142"/>
      <c r="D62" s="140"/>
      <c r="E62" s="140"/>
      <c r="F62" s="140"/>
      <c r="G62" s="140"/>
      <c r="H62" s="140"/>
      <c r="I62" s="140"/>
      <c r="J62" s="141"/>
    </row>
    <row r="63" spans="2:10" ht="25.9" customHeight="1" thickBot="1">
      <c r="B63" s="149" t="s">
        <v>105</v>
      </c>
      <c r="C63" s="143"/>
      <c r="D63" s="144"/>
      <c r="E63" s="144"/>
      <c r="F63" s="144"/>
      <c r="G63" s="144"/>
      <c r="H63" s="144"/>
      <c r="I63" s="144"/>
      <c r="J63" s="145"/>
    </row>
    <row r="64" spans="2:10" ht="25.9" customHeight="1">
      <c r="B64" s="30"/>
      <c r="C64" s="30" t="s">
        <v>106</v>
      </c>
      <c r="D64" s="133">
        <f t="shared" ref="D64:J64" si="2">SUM(D60:D63)</f>
        <v>0</v>
      </c>
      <c r="E64" s="134">
        <f t="shared" si="2"/>
        <v>0</v>
      </c>
      <c r="F64" s="134">
        <f t="shared" si="2"/>
        <v>0</v>
      </c>
      <c r="G64" s="134">
        <f t="shared" si="2"/>
        <v>0</v>
      </c>
      <c r="H64" s="134">
        <f t="shared" si="2"/>
        <v>0</v>
      </c>
      <c r="I64" s="134">
        <f t="shared" si="2"/>
        <v>0</v>
      </c>
      <c r="J64" s="135">
        <f t="shared" si="2"/>
        <v>0</v>
      </c>
    </row>
    <row r="65" spans="3:10" ht="25.9" customHeight="1" thickBot="1">
      <c r="C65" s="146" t="s">
        <v>107</v>
      </c>
      <c r="D65" s="136">
        <f t="shared" ref="D65:J65" si="3">($C$60*D60)+($C$61*D61)+($C$62*D62)+($C$63*D63)</f>
        <v>0</v>
      </c>
      <c r="E65" s="137">
        <f t="shared" si="3"/>
        <v>0</v>
      </c>
      <c r="F65" s="137">
        <f t="shared" si="3"/>
        <v>0</v>
      </c>
      <c r="G65" s="137">
        <f t="shared" si="3"/>
        <v>0</v>
      </c>
      <c r="H65" s="137">
        <f t="shared" si="3"/>
        <v>0</v>
      </c>
      <c r="I65" s="137">
        <f t="shared" si="3"/>
        <v>0</v>
      </c>
      <c r="J65" s="138">
        <f t="shared" si="3"/>
        <v>0</v>
      </c>
    </row>
    <row r="66" spans="3:10">
      <c r="D66" s="202" t="s">
        <v>108</v>
      </c>
      <c r="E66" s="203"/>
      <c r="F66" s="203"/>
      <c r="G66" s="203"/>
      <c r="H66" s="203"/>
      <c r="I66" s="203"/>
      <c r="J66" s="204"/>
    </row>
    <row r="67" spans="3:10" ht="13.5" thickBot="1">
      <c r="D67" s="205"/>
      <c r="E67" s="206"/>
      <c r="F67" s="206"/>
      <c r="G67" s="206"/>
      <c r="H67" s="206"/>
      <c r="I67" s="206"/>
      <c r="J67" s="207"/>
    </row>
  </sheetData>
  <mergeCells count="10">
    <mergeCell ref="D66:J67"/>
    <mergeCell ref="B55:J56"/>
    <mergeCell ref="B57:J57"/>
    <mergeCell ref="B34:F35"/>
    <mergeCell ref="B36:F36"/>
    <mergeCell ref="B3:F4"/>
    <mergeCell ref="B5:F5"/>
    <mergeCell ref="C7:D7"/>
    <mergeCell ref="B20:F21"/>
    <mergeCell ref="B22:F22"/>
  </mergeCells>
  <dataValidations count="5">
    <dataValidation operator="lessThanOrEqual" allowBlank="1" showInputMessage="1" showErrorMessage="1" sqref="D28" xr:uid="{00000000-0002-0000-0100-000000000000}"/>
    <dataValidation type="custom" allowBlank="1" showInputMessage="1" showErrorMessage="1" error="Current % enrollment/occupancy is dependant on the calculator above" sqref="C29:C31" xr:uid="{00000000-0002-0000-0100-000001000000}">
      <formula1>C26</formula1>
    </dataValidation>
    <dataValidation allowBlank="1" showInputMessage="1" showErrorMessage="1" prompt="If you don't know your average monthly rate, you can calculate based off of each classroom rate. Find this calculator above in this tab." sqref="C59" xr:uid="{00000000-0002-0000-0100-000002000000}"/>
    <dataValidation allowBlank="1" showInputMessage="1" showErrorMessage="1" prompt="Adjust the names of the months if necessary" sqref="D59:J59 E28:J28" xr:uid="{00000000-0002-0000-0100-000003000000}"/>
    <dataValidation type="decimal" operator="lessThanOrEqual" allowBlank="1" showInputMessage="1" showErrorMessage="1" error="The estimated percentage of enrollment to maximum occupancy level can not be great than 85%. Pre-COVID 85% was considered the rule of thumb for estimating enrollment." sqref="D29:D31" xr:uid="{00000000-0002-0000-0100-000004000000}">
      <formula1>0.85</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DE0B6BD-6A2D-4DC3-9D37-CDE31471F914}">
          <x14:formula1>
            <xm:f>'Reference Charts'!$A$2:$A$6</xm:f>
          </x14:formula1>
          <xm:sqref>C7:D7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G20"/>
  <sheetViews>
    <sheetView workbookViewId="0">
      <selection activeCell="C7" sqref="C7:D7"/>
    </sheetView>
  </sheetViews>
  <sheetFormatPr defaultRowHeight="12.75"/>
  <cols>
    <col min="1" max="1" width="11.85546875" bestFit="1" customWidth="1"/>
    <col min="3" max="3" width="13.7109375" bestFit="1" customWidth="1"/>
    <col min="4" max="4" width="11.28515625" bestFit="1" customWidth="1"/>
    <col min="5" max="5" width="8.42578125" bestFit="1" customWidth="1"/>
    <col min="6" max="6" width="10" bestFit="1" customWidth="1"/>
    <col min="7" max="7" width="8.42578125" bestFit="1" customWidth="1"/>
  </cols>
  <sheetData>
    <row r="1" spans="1:7">
      <c r="A1" s="53" t="s">
        <v>109</v>
      </c>
      <c r="C1" s="212" t="s">
        <v>110</v>
      </c>
      <c r="D1" s="212"/>
      <c r="E1" s="212"/>
      <c r="F1" s="212"/>
      <c r="G1" s="212"/>
    </row>
    <row r="2" spans="1:7" ht="45">
      <c r="A2" s="61" t="s">
        <v>111</v>
      </c>
      <c r="C2" s="59" t="s">
        <v>112</v>
      </c>
      <c r="D2" s="60" t="s">
        <v>113</v>
      </c>
      <c r="E2" s="60" t="s">
        <v>114</v>
      </c>
      <c r="F2" s="60" t="s">
        <v>115</v>
      </c>
      <c r="G2" s="60" t="s">
        <v>114</v>
      </c>
    </row>
    <row r="3" spans="1:7" ht="15">
      <c r="A3" s="61" t="s">
        <v>116</v>
      </c>
      <c r="C3" s="55" t="s">
        <v>75</v>
      </c>
      <c r="D3" s="55">
        <v>4</v>
      </c>
      <c r="E3" s="55">
        <v>1</v>
      </c>
      <c r="F3" s="55">
        <v>8</v>
      </c>
      <c r="G3" s="55">
        <v>2</v>
      </c>
    </row>
    <row r="4" spans="1:7" ht="15">
      <c r="A4" s="61" t="s">
        <v>117</v>
      </c>
      <c r="C4" s="55" t="s">
        <v>76</v>
      </c>
      <c r="D4" s="55">
        <v>5</v>
      </c>
      <c r="E4" s="55">
        <v>1</v>
      </c>
      <c r="F4" s="55">
        <v>10</v>
      </c>
      <c r="G4" s="55">
        <v>2</v>
      </c>
    </row>
    <row r="5" spans="1:7" ht="15">
      <c r="A5" s="61" t="s">
        <v>118</v>
      </c>
      <c r="C5" s="55" t="s">
        <v>77</v>
      </c>
      <c r="D5" s="55">
        <v>8</v>
      </c>
      <c r="E5" s="55">
        <v>1</v>
      </c>
      <c r="F5" s="55">
        <v>16</v>
      </c>
      <c r="G5" s="55">
        <v>2</v>
      </c>
    </row>
    <row r="6" spans="1:7" ht="15">
      <c r="A6" s="61" t="s">
        <v>119</v>
      </c>
      <c r="C6" s="55" t="s">
        <v>78</v>
      </c>
      <c r="D6" s="55">
        <v>9</v>
      </c>
      <c r="E6" s="55">
        <v>1</v>
      </c>
      <c r="F6" s="55">
        <v>18</v>
      </c>
      <c r="G6" s="55">
        <v>2</v>
      </c>
    </row>
    <row r="7" spans="1:7" ht="15">
      <c r="C7" s="55" t="s">
        <v>79</v>
      </c>
      <c r="D7" s="55">
        <v>12</v>
      </c>
      <c r="E7" s="55">
        <v>1</v>
      </c>
      <c r="F7" s="55">
        <v>24</v>
      </c>
      <c r="G7" s="55">
        <v>2</v>
      </c>
    </row>
    <row r="8" spans="1:7" ht="15">
      <c r="A8" s="70"/>
      <c r="C8" s="55" t="s">
        <v>80</v>
      </c>
      <c r="D8" s="55">
        <v>14</v>
      </c>
      <c r="E8" s="55">
        <v>1</v>
      </c>
      <c r="F8" s="55">
        <v>25</v>
      </c>
      <c r="G8" s="55">
        <v>2</v>
      </c>
    </row>
    <row r="9" spans="1:7" ht="15">
      <c r="A9" s="150"/>
      <c r="C9" s="55" t="s">
        <v>81</v>
      </c>
      <c r="D9" s="55">
        <v>19</v>
      </c>
      <c r="E9" s="55">
        <v>1</v>
      </c>
      <c r="F9" s="55">
        <v>25</v>
      </c>
      <c r="G9" s="55">
        <v>2</v>
      </c>
    </row>
    <row r="10" spans="1:7" ht="15">
      <c r="A10" s="150"/>
    </row>
    <row r="11" spans="1:7" ht="15">
      <c r="A11" s="150"/>
      <c r="C11" s="211" t="s">
        <v>120</v>
      </c>
      <c r="D11" s="211"/>
      <c r="E11" s="211"/>
      <c r="F11" s="211"/>
      <c r="G11" s="211"/>
    </row>
    <row r="12" spans="1:7" ht="45">
      <c r="A12" s="150"/>
      <c r="C12" s="57" t="s">
        <v>112</v>
      </c>
      <c r="D12" s="58" t="s">
        <v>113</v>
      </c>
      <c r="E12" s="58" t="s">
        <v>114</v>
      </c>
      <c r="F12" s="58" t="s">
        <v>115</v>
      </c>
      <c r="G12" s="58" t="s">
        <v>114</v>
      </c>
    </row>
    <row r="13" spans="1:7" ht="15">
      <c r="A13" s="150"/>
      <c r="C13" s="58" t="s">
        <v>75</v>
      </c>
      <c r="D13" s="58">
        <v>5</v>
      </c>
      <c r="E13" s="58">
        <v>1</v>
      </c>
      <c r="F13" s="58">
        <v>10</v>
      </c>
      <c r="G13" s="58">
        <v>2</v>
      </c>
    </row>
    <row r="14" spans="1:7" ht="15">
      <c r="A14" s="150"/>
      <c r="C14" s="58" t="s">
        <v>76</v>
      </c>
      <c r="D14" s="58">
        <v>6</v>
      </c>
      <c r="E14" s="58">
        <v>1</v>
      </c>
      <c r="F14" s="58">
        <v>12</v>
      </c>
      <c r="G14" s="58">
        <v>2</v>
      </c>
    </row>
    <row r="15" spans="1:7" ht="15">
      <c r="A15" s="150"/>
      <c r="C15" s="58" t="s">
        <v>77</v>
      </c>
      <c r="D15" s="58">
        <v>9</v>
      </c>
      <c r="E15" s="58">
        <v>1</v>
      </c>
      <c r="F15" s="58">
        <v>18</v>
      </c>
      <c r="G15" s="58">
        <v>2</v>
      </c>
    </row>
    <row r="16" spans="1:7" ht="15">
      <c r="A16" s="70"/>
      <c r="C16" s="58" t="s">
        <v>78</v>
      </c>
      <c r="D16" s="58">
        <v>10</v>
      </c>
      <c r="E16" s="58">
        <v>1</v>
      </c>
      <c r="F16" s="58">
        <v>20</v>
      </c>
      <c r="G16" s="58">
        <v>2</v>
      </c>
    </row>
    <row r="17" spans="1:7" ht="15">
      <c r="A17" s="151"/>
      <c r="C17" s="58" t="s">
        <v>79</v>
      </c>
      <c r="D17" s="58">
        <v>13</v>
      </c>
      <c r="E17" s="58">
        <v>1</v>
      </c>
      <c r="F17" s="58">
        <v>25</v>
      </c>
      <c r="G17" s="58">
        <v>2</v>
      </c>
    </row>
    <row r="18" spans="1:7" ht="15">
      <c r="A18" s="151"/>
      <c r="C18" s="58" t="s">
        <v>80</v>
      </c>
      <c r="D18" s="58">
        <v>15</v>
      </c>
      <c r="E18" s="58">
        <v>1</v>
      </c>
      <c r="F18" s="58">
        <v>25</v>
      </c>
      <c r="G18" s="58">
        <v>2</v>
      </c>
    </row>
    <row r="19" spans="1:7" ht="15">
      <c r="A19" s="151"/>
      <c r="C19" s="58" t="s">
        <v>81</v>
      </c>
      <c r="D19" s="58">
        <v>20</v>
      </c>
      <c r="E19" s="58">
        <v>1</v>
      </c>
      <c r="F19" s="58">
        <v>25</v>
      </c>
      <c r="G19" s="58">
        <v>2</v>
      </c>
    </row>
    <row r="20" spans="1:7">
      <c r="A20" s="151"/>
    </row>
  </sheetData>
  <mergeCells count="2">
    <mergeCell ref="C11:G11"/>
    <mergeCell ref="C1:G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31485A0280DAA468427698D7A6C2A90" ma:contentTypeVersion="0" ma:contentTypeDescription="Create a new document." ma:contentTypeScope="" ma:versionID="dfc9ebf024b8cc44dfd38cc2a81121da">
  <xsd:schema xmlns:xsd="http://www.w3.org/2001/XMLSchema" xmlns:xs="http://www.w3.org/2001/XMLSchema" xmlns:p="http://schemas.microsoft.com/office/2006/metadata/properties" targetNamespace="http://schemas.microsoft.com/office/2006/metadata/properties" ma:root="true" ma:fieldsID="e91658f699e3987475c41125b2d524a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365FE2-D097-44B9-91F4-F602E63478B4}"/>
</file>

<file path=customXml/itemProps2.xml><?xml version="1.0" encoding="utf-8"?>
<ds:datastoreItem xmlns:ds="http://schemas.openxmlformats.org/officeDocument/2006/customXml" ds:itemID="{001E6846-8EF2-4DBA-8EA5-57078674970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self-help</dc:creator>
  <cp:keywords/>
  <dc:description/>
  <cp:lastModifiedBy/>
  <cp:revision/>
  <dcterms:created xsi:type="dcterms:W3CDTF">1997-06-04T14:14:31Z</dcterms:created>
  <dcterms:modified xsi:type="dcterms:W3CDTF">2020-08-19T20:51:57Z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0x010100531485A0280DAA468427698D7A6C2A90</vt:lpwstr>
  </property>
</Properties>
</file>